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P:\SKISTAR\Economics Insider\Rapporter\Kvartalsrapporter\Rapporter 2025_26\Q2 2025 26\"/>
    </mc:Choice>
  </mc:AlternateContent>
  <xr:revisionPtr revIDLastSave="0" documentId="13_ncr:1_{D85DD179-4B96-4F71-90B7-4D307D98673D}" xr6:coauthVersionLast="47" xr6:coauthVersionMax="47" xr10:uidLastSave="{00000000-0000-0000-0000-000000000000}"/>
  <bookViews>
    <workbookView xWindow="5250" yWindow="1515" windowWidth="28800" windowHeight="15345" xr2:uid="{6B05D1FA-C39A-4CF6-A2F0-C8997E11AE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3" i="1" l="1"/>
  <c r="D163" i="1"/>
  <c r="C163" i="1"/>
  <c r="G161" i="1"/>
  <c r="G163" i="1" s="1"/>
  <c r="F161" i="1"/>
  <c r="F163" i="1" s="1"/>
  <c r="E161" i="1"/>
  <c r="D161" i="1"/>
  <c r="C161" i="1"/>
  <c r="G160" i="1"/>
  <c r="G164" i="1" s="1"/>
  <c r="F160" i="1"/>
  <c r="F164" i="1" s="1"/>
  <c r="E160" i="1"/>
  <c r="E164" i="1" s="1"/>
  <c r="D160" i="1"/>
  <c r="D164" i="1" s="1"/>
  <c r="C160" i="1"/>
  <c r="C164" i="1" s="1"/>
  <c r="G155" i="1"/>
  <c r="F155" i="1"/>
  <c r="E155" i="1"/>
  <c r="D155" i="1"/>
  <c r="C155" i="1"/>
  <c r="G150" i="1"/>
  <c r="F150" i="1"/>
  <c r="E150" i="1"/>
  <c r="D150" i="1"/>
  <c r="C150" i="1"/>
  <c r="G144" i="1"/>
  <c r="G145" i="1" s="1"/>
  <c r="G143" i="1"/>
  <c r="F143" i="1"/>
  <c r="E143" i="1"/>
  <c r="D143" i="1"/>
  <c r="C143" i="1"/>
  <c r="G138" i="1"/>
  <c r="F138" i="1"/>
  <c r="E138" i="1"/>
  <c r="G137" i="1"/>
  <c r="F137" i="1"/>
  <c r="F144" i="1" s="1"/>
  <c r="F145" i="1" s="1"/>
  <c r="E137" i="1"/>
  <c r="E144" i="1" s="1"/>
  <c r="E145" i="1" s="1"/>
  <c r="D137" i="1"/>
  <c r="D144" i="1" s="1"/>
  <c r="D145" i="1" s="1"/>
  <c r="C137" i="1"/>
  <c r="C144" i="1" s="1"/>
  <c r="C145" i="1" s="1"/>
  <c r="G136" i="1"/>
  <c r="F136" i="1"/>
  <c r="E136" i="1"/>
  <c r="D136" i="1"/>
  <c r="D138" i="1" s="1"/>
  <c r="C136" i="1"/>
  <c r="C138" i="1" s="1"/>
  <c r="G127" i="1"/>
  <c r="G128" i="1" s="1"/>
  <c r="F127" i="1"/>
  <c r="E127" i="1"/>
  <c r="D127" i="1"/>
  <c r="C127" i="1"/>
  <c r="C128" i="1"/>
  <c r="F128" i="1"/>
  <c r="E128" i="1"/>
  <c r="D128" i="1"/>
  <c r="G126" i="1"/>
  <c r="F126" i="1"/>
  <c r="E126" i="1"/>
  <c r="D126" i="1"/>
  <c r="C126" i="1"/>
  <c r="G122" i="1"/>
  <c r="F122" i="1"/>
  <c r="E122" i="1"/>
  <c r="D122" i="1"/>
  <c r="C122" i="1"/>
  <c r="G118" i="1"/>
  <c r="F118" i="1"/>
  <c r="E118" i="1"/>
  <c r="D118" i="1"/>
  <c r="C118" i="1"/>
  <c r="G107" i="1"/>
  <c r="F107" i="1"/>
  <c r="E107" i="1"/>
  <c r="D107" i="1"/>
  <c r="C107" i="1"/>
  <c r="G100" i="1"/>
  <c r="F100" i="1"/>
  <c r="E100" i="1"/>
  <c r="D100" i="1"/>
  <c r="C100" i="1"/>
  <c r="G99" i="1"/>
  <c r="F99" i="1"/>
  <c r="E99" i="1"/>
  <c r="D99" i="1"/>
  <c r="C99" i="1"/>
  <c r="C97" i="1"/>
  <c r="G97" i="1"/>
  <c r="F97" i="1"/>
  <c r="E97" i="1"/>
  <c r="D97" i="1"/>
  <c r="G91" i="1"/>
  <c r="F91" i="1"/>
  <c r="E91" i="1"/>
  <c r="D91" i="1"/>
  <c r="C91" i="1"/>
  <c r="G89" i="1"/>
  <c r="F89" i="1"/>
  <c r="E89" i="1"/>
  <c r="D89" i="1"/>
  <c r="C89" i="1"/>
  <c r="G84" i="1"/>
  <c r="F84" i="1"/>
  <c r="E84" i="1"/>
  <c r="D84" i="1"/>
  <c r="C84" i="1"/>
  <c r="G81" i="1"/>
  <c r="F81" i="1"/>
  <c r="E81" i="1"/>
  <c r="D81" i="1"/>
  <c r="C81" i="1"/>
  <c r="A70" i="1"/>
</calcChain>
</file>

<file path=xl/sharedStrings.xml><?xml version="1.0" encoding="utf-8"?>
<sst xmlns="http://schemas.openxmlformats.org/spreadsheetml/2006/main" count="129" uniqueCount="109">
  <si>
    <t>2024/25</t>
  </si>
  <si>
    <t xml:space="preserve">EBITDA </t>
  </si>
  <si>
    <t>SEK THOUSAND</t>
  </si>
  <si>
    <t>Revenue and profit</t>
  </si>
  <si>
    <t>3 Months</t>
  </si>
  <si>
    <t>Operating profit (EBIT)</t>
  </si>
  <si>
    <t xml:space="preserve">EBITDA excl IFRS16 </t>
  </si>
  <si>
    <t>Operating profit</t>
  </si>
  <si>
    <t>Profit for the period</t>
  </si>
  <si>
    <t>Tax</t>
  </si>
  <si>
    <t>Profit before tax (EBT)</t>
  </si>
  <si>
    <t>Financial income</t>
  </si>
  <si>
    <t>Financial costs</t>
  </si>
  <si>
    <t>Depreciation and amortisation of assets</t>
  </si>
  <si>
    <t>Adjustment for acquisitions</t>
  </si>
  <si>
    <t>Net sales previous period</t>
  </si>
  <si>
    <t>Organic growth</t>
  </si>
  <si>
    <t>Organic growth %</t>
  </si>
  <si>
    <t>Profitability</t>
  </si>
  <si>
    <t>Operating margin</t>
  </si>
  <si>
    <t>Operating income</t>
  </si>
  <si>
    <t>Operating margin (%)</t>
  </si>
  <si>
    <t>Return on capital employed</t>
  </si>
  <si>
    <t>Capital employed</t>
  </si>
  <si>
    <t>Average capital employed</t>
  </si>
  <si>
    <t>Return on capital employed (%)</t>
  </si>
  <si>
    <t xml:space="preserve">Derivatives </t>
  </si>
  <si>
    <t>Deferred tax liabilities</t>
  </si>
  <si>
    <t>Trade payables</t>
  </si>
  <si>
    <t>Tax liabilities</t>
  </si>
  <si>
    <t>Other current liabilities</t>
  </si>
  <si>
    <t>Accrued expenses and deferred income</t>
  </si>
  <si>
    <t>Capital employed at start of period - rolling 12 months</t>
  </si>
  <si>
    <t>Capital employed at end of period</t>
  </si>
  <si>
    <t>Financial position</t>
  </si>
  <si>
    <t>Liabilities to credit institutions</t>
  </si>
  <si>
    <t>Leasing debt according to IFRS16</t>
  </si>
  <si>
    <t>Provisions for pensions</t>
  </si>
  <si>
    <t>Interest bearing debt</t>
  </si>
  <si>
    <t>Total assets</t>
  </si>
  <si>
    <t>Total equity</t>
  </si>
  <si>
    <t>Total equity excl IFRS16</t>
  </si>
  <si>
    <t>Total assets excl IFRS16</t>
  </si>
  <si>
    <t>Adjustment for currency effects</t>
  </si>
  <si>
    <t>Reconciliations</t>
  </si>
  <si>
    <t>Profit before tax plus financial costs - rolling 12 months</t>
  </si>
  <si>
    <t>Cash and cash equivalent</t>
  </si>
  <si>
    <t>FINANCIAL KEY PERFORMANCE INDICATORS</t>
  </si>
  <si>
    <t>FINANCIAL DEFINITIONS</t>
  </si>
  <si>
    <t xml:space="preserve">Interest expenses, including interest rate swaps and excluding IFRS 16-related interest expenses, divided by average interest-bearing liabilities. The measure is used to show the interest rate paid by the Group on its interest-bearing liabilities. </t>
  </si>
  <si>
    <t xml:space="preserve">Capital employed </t>
  </si>
  <si>
    <t xml:space="preserve">Total assets less non-interest-bearing liabilities. The measure shows how much of the Company’s assets have been lent by its owners or by lenders. </t>
  </si>
  <si>
    <t>Diluted earnings per share</t>
  </si>
  <si>
    <t xml:space="preserve">EBITDA excluding IFRS16 </t>
  </si>
  <si>
    <t xml:space="preserve">Equity/assets ratio </t>
  </si>
  <si>
    <t xml:space="preserve">Equity as a percentage of total assets. This measure is used to analyse financial risk and shows the proportion of assets financed with equity. </t>
  </si>
  <si>
    <t>Equity/assets ratio excluding IFRS16</t>
  </si>
  <si>
    <t>Equity as a percentage of total assets, adjusted for the effect of  IFRS16 Leasing. This measure is used to analyse financial risk and shows the proportion of assets financed with equity less the effect of  IFRS16.</t>
  </si>
  <si>
    <t xml:space="preserve">Equity per share </t>
  </si>
  <si>
    <t xml:space="preserve">Equity divided by the average number of shares for the reporting period. The measure shows how much equity is attributable to each share and is presented to facilitate investors’ analyses and decisions. </t>
  </si>
  <si>
    <t xml:space="preserve">Gross investments </t>
  </si>
  <si>
    <t xml:space="preserve">New investments and replacement investments in non-current assets. The measure is relevant in showing the overall size of the investments made to maintain existing capacity and create growth. </t>
  </si>
  <si>
    <t xml:space="preserve">Interest-bearing liabilities </t>
  </si>
  <si>
    <t xml:space="preserve">Current and non-current liabilities to credit institutions, provisions for pensions, lease liabilities and items in other current liabilities that are interest-bearing. </t>
  </si>
  <si>
    <t>Interest-bearing liabilities less cash and cash equivalents.</t>
  </si>
  <si>
    <t>Interest-bearing liabilities less cash and cash equivalents adjusted for IFRS16 leasing debt.</t>
  </si>
  <si>
    <t xml:space="preserve">Net investments </t>
  </si>
  <si>
    <t xml:space="preserve">New investments and replacement investments in non-current assets less sales of these investments. The measure is relevant in showing the total amount from the Group’s investing activities. </t>
  </si>
  <si>
    <t xml:space="preserve">Operating profit/loss after depreciation/ amortisation as a percentage of revenue. The measure is used to show the profitability of operating activities by indicating the percentage of revenue that remains to cover interest and tax and to provide profit, after the Company's ongoing costs have been paid. </t>
  </si>
  <si>
    <t>Operating profit/loss (EBIT)</t>
  </si>
  <si>
    <t xml:space="preserve">Revenue less merchandise costs, personnel costs, other operating expenses, depreciation and amortisation, plus profit/loss from joint ventures/associates. The measure is used to analyse the profitability generated by operating activities. </t>
  </si>
  <si>
    <t xml:space="preserve">Organic growth </t>
  </si>
  <si>
    <t xml:space="preserve">Revenue adjusted for acquisitions and currency effects compared with the same period in the previous year. An acquired company is classified as an acquisition in the twelve months from the date of acquisition. Only after this period is the company included in the measurement of organic growth. The measure is used to show underlying revenue growth. </t>
  </si>
  <si>
    <t>Return on capital employed, 12 M</t>
  </si>
  <si>
    <t xml:space="preserve">Profit before tax plus net financial costs, last twelve months, as a percentage of average capital employed in comparable period (sum of capital employed at the opening and the closing of the period, divided by two). The measure shows the Group’s profitability in relation to externally financed capital and equity. </t>
  </si>
  <si>
    <t>Net interest-bearing debt in relation to EBITDA, last twelve months, exclusive the effect of IFRS16 leasing debt. The measure gives an estimation of the Company's’ ability to reduce its debt. It represents the number of years it would take to repay the debt if the net debt and EBITDA remain constant, without regard to cashflow in respect of interest rates, tax and invetments. This measure is one of the Company's’ financial goals and should over a period not exceed 2.5 times.</t>
  </si>
  <si>
    <t>Operating profit plus depreciation/amortisation and adjusted for the effect of IFRS16 Leasing.</t>
  </si>
  <si>
    <t>Net sales current period excl acquisitions and currency effects</t>
  </si>
  <si>
    <t>Non interest-bearing liabilities:</t>
  </si>
  <si>
    <t>EBITDA excluding IFRS16  - rolling 12 Months</t>
  </si>
  <si>
    <t>Adjustment for IFRS16 leasing effect</t>
  </si>
  <si>
    <t>Net sales current period</t>
  </si>
  <si>
    <t>Profit before tax - rolling 12 months</t>
  </si>
  <si>
    <t>Financial costs -  rolling 12 months</t>
  </si>
  <si>
    <t>Equity/assets ratio</t>
  </si>
  <si>
    <t>Equity/assets ratio (%)</t>
  </si>
  <si>
    <t>Adjustment for IFRS16 leasing effects</t>
  </si>
  <si>
    <t>Equity/assets ratio excluding IFRS16 (%)</t>
  </si>
  <si>
    <t>Interest-bearing debt incl and excl IFRS16</t>
  </si>
  <si>
    <t>Interest-bearing debt</t>
  </si>
  <si>
    <t>Interest-bearing debt excl IFRS16</t>
  </si>
  <si>
    <t>Average interest rate</t>
  </si>
  <si>
    <t>Financial measures not defined in accordance with IFRS</t>
  </si>
  <si>
    <t>Profit/loss for the period attributable to Parent Company shareholders divided by the number of shares. The measure shows how much profit per share the Group generates for its shareholders. The measure is identical before and after dilution as the Company does not currently have any convertibles.</t>
  </si>
  <si>
    <t>Financial measures defined in accordance with IFRS</t>
  </si>
  <si>
    <t>Full year</t>
  </si>
  <si>
    <t xml:space="preserve">Cash flow from operating activities, last twelve months, divided by the average number of shares. The measure is used to make it easy for investors to analyse the amount of surplus from operating activities generated per share that can be used to finance new investments, repayments and dividends, and to assess the need for new external financing. </t>
  </si>
  <si>
    <t>Cash flow per share, 12 M</t>
  </si>
  <si>
    <r>
      <t xml:space="preserve">The Company presents certain financial measures in this interim report that are not defined in accordance with IFRS. The company considers these measures to be valuable complementary information for investors and the Company’s management. Since not all companies calculate financial measures in the same way, they are not always comparable with measures used by other companies. Consequently, these financial measures should not be seen as a substitute for measures defined in accordance with IFRS. For comparison and reconciliation of the measurements: </t>
    </r>
    <r>
      <rPr>
        <sz val="11"/>
        <rFont val="Aptos Narrow"/>
        <family val="2"/>
        <scheme val="minor"/>
      </rPr>
      <t>https://investor.skistar.com/en/finansiellt/finansiellt</t>
    </r>
  </si>
  <si>
    <t>2025/26</t>
  </si>
  <si>
    <t>Net interest-bearing debt</t>
  </si>
  <si>
    <t>Net interest-bearing debt excluding IFRS16</t>
  </si>
  <si>
    <t>Net interest-bearing debt/EBITDA, excluding IFRS16, 12 M</t>
  </si>
  <si>
    <t>Net interest-bearing debt incl and excl IFRS16</t>
  </si>
  <si>
    <t xml:space="preserve">Net interest-bearing debt excl IFRS16 </t>
  </si>
  <si>
    <t>Net interest-bearing debt/EBITDA, excl IFRS16, 12 Months</t>
  </si>
  <si>
    <t>Net interest-bearing debt/EBITDA, excl IFRS16 (times)</t>
  </si>
  <si>
    <t>KEY PERFORMANCE INDICATORS INTERIM REPORT SEPTEMBER 2025 - FEBRUARY 2026</t>
  </si>
  <si>
    <t>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</si>
</sst>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0\ "/>
    <numFmt numFmtId="165" formatCode="#,##0.00_ ;\-#,##0.00\ "/>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0"/>
      <name val="Gotham Light"/>
      <family val="3"/>
    </font>
    <font>
      <b/>
      <sz val="10"/>
      <name val="Gotham Light"/>
      <family val="3"/>
    </font>
    <font>
      <sz val="10"/>
      <color theme="1"/>
      <name val="Gotham Light"/>
      <family val="3"/>
    </font>
    <font>
      <b/>
      <sz val="10"/>
      <color theme="1"/>
      <name val="Gotham Light"/>
      <family val="3"/>
    </font>
    <font>
      <sz val="11"/>
      <color theme="9"/>
      <name val="Aptos Narrow"/>
      <family val="2"/>
      <scheme val="minor"/>
    </font>
    <font>
      <b/>
      <sz val="14"/>
      <color theme="1"/>
      <name val="Aptos Narrow"/>
      <family val="2"/>
      <scheme val="minor"/>
    </font>
    <font>
      <sz val="5.5"/>
      <color rgb="FF000000"/>
      <name val="ITC Caslon 224 Std Book"/>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2" fillId="0" borderId="0" xfId="0" applyFont="1"/>
    <xf numFmtId="0" fontId="0" fillId="0" borderId="1" xfId="0" applyBorder="1"/>
    <xf numFmtId="0" fontId="2" fillId="0" borderId="1" xfId="0" applyFont="1" applyBorder="1"/>
    <xf numFmtId="164" fontId="0" fillId="0" borderId="1" xfId="0" applyNumberFormat="1" applyBorder="1"/>
    <xf numFmtId="0" fontId="8" fillId="0" borderId="0" xfId="0" applyFont="1"/>
    <xf numFmtId="164" fontId="4" fillId="0" borderId="0" xfId="1" applyNumberFormat="1" applyFont="1" applyFill="1" applyAlignment="1">
      <alignment vertical="top"/>
    </xf>
    <xf numFmtId="164" fontId="5" fillId="0" borderId="0" xfId="1" applyNumberFormat="1" applyFont="1" applyFill="1" applyAlignment="1">
      <alignment vertical="top"/>
    </xf>
    <xf numFmtId="164" fontId="5" fillId="0" borderId="1" xfId="1" applyNumberFormat="1" applyFont="1" applyFill="1" applyBorder="1" applyAlignment="1">
      <alignment vertical="top"/>
    </xf>
    <xf numFmtId="0" fontId="0" fillId="0" borderId="2" xfId="0" applyBorder="1"/>
    <xf numFmtId="164" fontId="4" fillId="2" borderId="0" xfId="1" applyNumberFormat="1" applyFont="1" applyFill="1" applyAlignment="1">
      <alignment vertical="top"/>
    </xf>
    <xf numFmtId="164" fontId="4" fillId="2" borderId="1" xfId="1" applyNumberFormat="1" applyFont="1" applyFill="1" applyBorder="1" applyAlignment="1">
      <alignment vertical="top"/>
    </xf>
    <xf numFmtId="164" fontId="5" fillId="3" borderId="0" xfId="1" applyNumberFormat="1" applyFont="1" applyFill="1" applyAlignment="1">
      <alignment vertical="top"/>
    </xf>
    <xf numFmtId="164" fontId="6" fillId="2" borderId="0" xfId="1" applyNumberFormat="1" applyFont="1" applyFill="1" applyAlignment="1">
      <alignment vertical="top"/>
    </xf>
    <xf numFmtId="164" fontId="6" fillId="2" borderId="1" xfId="1" applyNumberFormat="1" applyFont="1" applyFill="1" applyBorder="1" applyAlignment="1">
      <alignment vertical="top"/>
    </xf>
    <xf numFmtId="164" fontId="6" fillId="2" borderId="1" xfId="0" applyNumberFormat="1" applyFont="1" applyFill="1" applyBorder="1"/>
    <xf numFmtId="164" fontId="7" fillId="3" borderId="0" xfId="1" applyNumberFormat="1" applyFont="1" applyFill="1" applyAlignment="1">
      <alignment vertical="top"/>
    </xf>
    <xf numFmtId="165" fontId="5" fillId="3" borderId="0" xfId="1" applyNumberFormat="1" applyFont="1" applyFill="1" applyAlignment="1">
      <alignment vertical="top"/>
    </xf>
    <xf numFmtId="164" fontId="6" fillId="2" borderId="2" xfId="1" applyNumberFormat="1" applyFont="1" applyFill="1" applyBorder="1" applyAlignment="1">
      <alignment vertical="top"/>
    </xf>
    <xf numFmtId="0" fontId="2" fillId="4" borderId="0" xfId="0" applyFont="1" applyFill="1"/>
    <xf numFmtId="0" fontId="2" fillId="4" borderId="0" xfId="0" applyFont="1" applyFill="1" applyAlignment="1">
      <alignment horizontal="right"/>
    </xf>
    <xf numFmtId="0" fontId="0" fillId="0" borderId="0" xfId="0"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0" fillId="0" borderId="0" xfId="0" applyAlignment="1">
      <alignment horizontal="left" wrapText="1"/>
    </xf>
    <xf numFmtId="0" fontId="3" fillId="0" borderId="1" xfId="0" applyFont="1" applyBorder="1"/>
    <xf numFmtId="0" fontId="0" fillId="0" borderId="0" xfId="0" applyAlignment="1">
      <alignment wrapText="1"/>
    </xf>
    <xf numFmtId="0" fontId="0" fillId="0" borderId="0" xfId="0" applyAlignment="1">
      <alignment horizontal="left"/>
    </xf>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10" fillId="0" borderId="0" xfId="0" applyFont="1" applyAlignment="1">
      <alignment horizontal="left" vertical="center" readingOrder="1"/>
    </xf>
    <xf numFmtId="43" fontId="6" fillId="2" borderId="0" xfId="1" applyFont="1" applyFill="1" applyAlignment="1">
      <alignment vertical="top"/>
    </xf>
    <xf numFmtId="0" fontId="2" fillId="4" borderId="2" xfId="0" applyFont="1" applyFill="1" applyBorder="1" applyAlignment="1">
      <alignment horizontal="center"/>
    </xf>
    <xf numFmtId="0" fontId="9" fillId="4" borderId="1" xfId="0" applyFont="1" applyFill="1" applyBorder="1" applyAlignment="1">
      <alignment horizontal="center"/>
    </xf>
    <xf numFmtId="0" fontId="2" fillId="0" borderId="2" xfId="0" applyFont="1" applyBorder="1" applyAlignment="1">
      <alignment horizontal="center"/>
    </xf>
    <xf numFmtId="0" fontId="0" fillId="0" borderId="0" xfId="0" applyAlignment="1">
      <alignment horizontal="left" wrapText="1"/>
    </xf>
    <xf numFmtId="0" fontId="0" fillId="0" borderId="0" xfId="0" applyAlignment="1">
      <alignment horizontal="left" vertical="top"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870C-EBB5-44F6-BA67-CE0862FFED68}">
  <dimension ref="A1:N164"/>
  <sheetViews>
    <sheetView showGridLines="0" tabSelected="1" zoomScaleNormal="100" zoomScaleSheetLayoutView="110" workbookViewId="0">
      <selection activeCell="A6" sqref="A6"/>
    </sheetView>
  </sheetViews>
  <sheetFormatPr defaultRowHeight="15" x14ac:dyDescent="0.25"/>
  <cols>
    <col min="1" max="1" width="56.28515625" customWidth="1"/>
    <col min="2" max="2" width="15.42578125" bestFit="1" customWidth="1"/>
    <col min="3" max="3" width="15.28515625" bestFit="1" customWidth="1"/>
    <col min="4" max="4" width="16.5703125" customWidth="1"/>
    <col min="5" max="5" width="15" customWidth="1"/>
    <col min="6" max="6" width="13.85546875" customWidth="1"/>
    <col min="7" max="7" width="14.140625" customWidth="1"/>
    <col min="10" max="10" width="88.140625" customWidth="1"/>
  </cols>
  <sheetData>
    <row r="1" spans="1:14" ht="18.75" x14ac:dyDescent="0.3">
      <c r="A1" s="34" t="s">
        <v>107</v>
      </c>
      <c r="B1" s="34"/>
      <c r="C1" s="34"/>
      <c r="D1" s="34"/>
      <c r="E1" s="34"/>
      <c r="F1" s="34"/>
      <c r="G1" s="34"/>
    </row>
    <row r="2" spans="1:14" ht="15" customHeight="1" x14ac:dyDescent="0.25"/>
    <row r="3" spans="1:14" x14ac:dyDescent="0.25">
      <c r="A3" s="33" t="s">
        <v>48</v>
      </c>
      <c r="B3" s="33"/>
      <c r="C3" s="33"/>
      <c r="D3" s="33"/>
      <c r="E3" s="33"/>
      <c r="F3" s="33"/>
      <c r="G3" s="33"/>
    </row>
    <row r="4" spans="1:14" x14ac:dyDescent="0.25">
      <c r="A4" s="22"/>
      <c r="B4" s="22"/>
      <c r="C4" s="22"/>
      <c r="D4" s="22"/>
      <c r="E4" s="22"/>
      <c r="F4" s="22"/>
      <c r="G4" s="22"/>
    </row>
    <row r="5" spans="1:14" x14ac:dyDescent="0.25">
      <c r="A5" s="23" t="s">
        <v>94</v>
      </c>
      <c r="B5" s="22"/>
      <c r="C5" s="22"/>
      <c r="D5" s="22"/>
      <c r="E5" s="22"/>
      <c r="F5" s="22"/>
      <c r="G5" s="22"/>
    </row>
    <row r="6" spans="1:14" x14ac:dyDescent="0.25">
      <c r="A6" s="23"/>
      <c r="B6" s="22"/>
      <c r="C6" s="22"/>
      <c r="D6" s="22"/>
      <c r="E6" s="22"/>
      <c r="F6" s="22"/>
      <c r="G6" s="22"/>
    </row>
    <row r="7" spans="1:14" x14ac:dyDescent="0.25">
      <c r="A7" s="1" t="s">
        <v>52</v>
      </c>
      <c r="B7" s="22"/>
    </row>
    <row r="8" spans="1:14" ht="16.5" customHeight="1" x14ac:dyDescent="0.25">
      <c r="A8" s="37" t="s">
        <v>93</v>
      </c>
      <c r="B8" s="37"/>
      <c r="C8" s="37"/>
      <c r="D8" s="37"/>
      <c r="E8" s="37"/>
      <c r="F8" s="37"/>
      <c r="G8" s="37"/>
    </row>
    <row r="9" spans="1:14" x14ac:dyDescent="0.25">
      <c r="A9" s="37"/>
      <c r="B9" s="37"/>
      <c r="C9" s="37"/>
      <c r="D9" s="37"/>
      <c r="E9" s="37"/>
      <c r="F9" s="37"/>
      <c r="G9" s="37"/>
    </row>
    <row r="10" spans="1:14" x14ac:dyDescent="0.25">
      <c r="A10" s="37"/>
      <c r="B10" s="37"/>
      <c r="C10" s="37"/>
      <c r="D10" s="37"/>
      <c r="E10" s="37"/>
      <c r="F10" s="37"/>
      <c r="G10" s="37"/>
    </row>
    <row r="11" spans="1:14" x14ac:dyDescent="0.25">
      <c r="A11" s="21"/>
      <c r="B11" s="22"/>
    </row>
    <row r="12" spans="1:14" ht="16.5" customHeight="1" x14ac:dyDescent="0.25">
      <c r="A12" s="23" t="s">
        <v>92</v>
      </c>
    </row>
    <row r="13" spans="1:14" ht="15" customHeight="1" x14ac:dyDescent="0.25">
      <c r="A13" s="37" t="s">
        <v>98</v>
      </c>
      <c r="B13" s="37"/>
      <c r="C13" s="37"/>
      <c r="D13" s="37"/>
      <c r="E13" s="37"/>
      <c r="F13" s="37"/>
      <c r="G13" s="37"/>
    </row>
    <row r="14" spans="1:14" x14ac:dyDescent="0.25">
      <c r="A14" s="37"/>
      <c r="B14" s="37"/>
      <c r="C14" s="37"/>
      <c r="D14" s="37"/>
      <c r="E14" s="37"/>
      <c r="F14" s="37"/>
      <c r="G14" s="37"/>
    </row>
    <row r="15" spans="1:14" x14ac:dyDescent="0.25">
      <c r="A15" s="37"/>
      <c r="B15" s="37"/>
      <c r="C15" s="37"/>
      <c r="D15" s="37"/>
      <c r="E15" s="37"/>
      <c r="F15" s="37"/>
      <c r="G15" s="37"/>
      <c r="I15" s="36"/>
      <c r="J15" s="36"/>
      <c r="K15" s="36"/>
      <c r="L15" s="36"/>
      <c r="M15" s="36"/>
      <c r="N15" s="36"/>
    </row>
    <row r="16" spans="1:14" ht="15" customHeight="1" x14ac:dyDescent="0.25">
      <c r="A16" s="37"/>
      <c r="B16" s="37"/>
      <c r="C16" s="37"/>
      <c r="D16" s="37"/>
      <c r="E16" s="37"/>
      <c r="F16" s="37"/>
      <c r="G16" s="37"/>
      <c r="I16" s="36"/>
      <c r="J16" s="36"/>
      <c r="K16" s="36"/>
      <c r="L16" s="36"/>
      <c r="M16" s="36"/>
      <c r="N16" s="36"/>
    </row>
    <row r="17" spans="1:14" x14ac:dyDescent="0.25">
      <c r="A17" s="37"/>
      <c r="B17" s="37"/>
      <c r="C17" s="37"/>
      <c r="D17" s="37"/>
      <c r="E17" s="37"/>
      <c r="F17" s="37"/>
      <c r="G17" s="37"/>
      <c r="I17" s="36"/>
      <c r="J17" s="36"/>
      <c r="K17" s="36"/>
      <c r="L17" s="36"/>
      <c r="M17" s="36"/>
      <c r="N17" s="36"/>
    </row>
    <row r="18" spans="1:14" ht="15" customHeight="1" x14ac:dyDescent="0.25">
      <c r="A18" s="37"/>
      <c r="B18" s="37"/>
      <c r="C18" s="37"/>
      <c r="D18" s="37"/>
      <c r="E18" s="37"/>
      <c r="F18" s="37"/>
      <c r="G18" s="37"/>
    </row>
    <row r="19" spans="1:14" x14ac:dyDescent="0.25">
      <c r="A19" s="1" t="s">
        <v>91</v>
      </c>
      <c r="C19" s="1" t="s">
        <v>100</v>
      </c>
      <c r="D19" s="22"/>
      <c r="E19" s="22"/>
      <c r="F19" s="22"/>
      <c r="G19" s="22"/>
    </row>
    <row r="20" spans="1:14" x14ac:dyDescent="0.25">
      <c r="A20" s="36" t="s">
        <v>49</v>
      </c>
      <c r="C20" s="28" t="s">
        <v>64</v>
      </c>
      <c r="D20" s="29"/>
      <c r="E20" s="29"/>
      <c r="F20" s="29"/>
      <c r="G20" s="29"/>
    </row>
    <row r="21" spans="1:14" ht="15" customHeight="1" x14ac:dyDescent="0.25">
      <c r="A21" s="36"/>
      <c r="C21" s="22"/>
      <c r="D21" s="22"/>
      <c r="E21" s="22"/>
      <c r="F21" s="22"/>
      <c r="G21" s="22"/>
    </row>
    <row r="22" spans="1:14" x14ac:dyDescent="0.25">
      <c r="A22" s="36"/>
      <c r="C22" s="1" t="s">
        <v>101</v>
      </c>
      <c r="D22" s="22"/>
      <c r="E22" s="22"/>
      <c r="F22" s="22"/>
      <c r="G22" s="22"/>
    </row>
    <row r="23" spans="1:14" ht="15" customHeight="1" x14ac:dyDescent="0.25">
      <c r="A23" s="36"/>
      <c r="C23" s="37" t="s">
        <v>65</v>
      </c>
      <c r="D23" s="37"/>
      <c r="E23" s="37"/>
      <c r="F23" s="37"/>
      <c r="G23" s="37"/>
    </row>
    <row r="24" spans="1:14" ht="15" customHeight="1" x14ac:dyDescent="0.25">
      <c r="A24" s="30"/>
      <c r="C24" s="37"/>
      <c r="D24" s="37"/>
      <c r="E24" s="37"/>
      <c r="F24" s="37"/>
      <c r="G24" s="37"/>
    </row>
    <row r="25" spans="1:14" x14ac:dyDescent="0.25">
      <c r="A25" s="1" t="s">
        <v>50</v>
      </c>
      <c r="C25" s="37"/>
      <c r="D25" s="37"/>
      <c r="E25" s="37"/>
      <c r="F25" s="37"/>
      <c r="G25" s="37"/>
    </row>
    <row r="26" spans="1:14" ht="15" customHeight="1" x14ac:dyDescent="0.25">
      <c r="A26" s="36" t="s">
        <v>51</v>
      </c>
      <c r="C26" s="1" t="s">
        <v>102</v>
      </c>
      <c r="D26" s="22"/>
      <c r="E26" s="22"/>
      <c r="F26" s="22"/>
      <c r="G26" s="22"/>
    </row>
    <row r="27" spans="1:14" ht="15" customHeight="1" x14ac:dyDescent="0.25">
      <c r="A27" s="36"/>
      <c r="C27" s="37" t="s">
        <v>75</v>
      </c>
      <c r="D27" s="37"/>
      <c r="E27" s="37"/>
      <c r="F27" s="37"/>
      <c r="G27" s="37"/>
    </row>
    <row r="28" spans="1:14" ht="15" customHeight="1" x14ac:dyDescent="0.25">
      <c r="A28" s="36"/>
      <c r="C28" s="37"/>
      <c r="D28" s="37"/>
      <c r="E28" s="37"/>
      <c r="F28" s="37"/>
      <c r="G28" s="37"/>
    </row>
    <row r="29" spans="1:14" ht="15" customHeight="1" x14ac:dyDescent="0.25">
      <c r="A29" s="26"/>
      <c r="C29" s="37"/>
      <c r="D29" s="37"/>
      <c r="E29" s="37"/>
      <c r="F29" s="37"/>
      <c r="G29" s="37"/>
    </row>
    <row r="30" spans="1:14" x14ac:dyDescent="0.25">
      <c r="A30" s="1" t="s">
        <v>97</v>
      </c>
      <c r="C30" s="37"/>
      <c r="D30" s="37"/>
      <c r="E30" s="37"/>
      <c r="F30" s="37"/>
      <c r="G30" s="37"/>
    </row>
    <row r="31" spans="1:14" x14ac:dyDescent="0.25">
      <c r="A31" s="36" t="s">
        <v>96</v>
      </c>
      <c r="C31" s="37"/>
      <c r="D31" s="37"/>
      <c r="E31" s="37"/>
      <c r="F31" s="37"/>
      <c r="G31" s="37"/>
    </row>
    <row r="32" spans="1:14" ht="15" customHeight="1" x14ac:dyDescent="0.25">
      <c r="A32" s="36"/>
      <c r="C32" s="37"/>
      <c r="D32" s="37"/>
      <c r="E32" s="37"/>
      <c r="F32" s="37"/>
      <c r="G32" s="37"/>
    </row>
    <row r="33" spans="1:7" x14ac:dyDescent="0.25">
      <c r="A33" s="36"/>
      <c r="C33" s="37"/>
      <c r="D33" s="37"/>
      <c r="E33" s="37"/>
      <c r="F33" s="37"/>
      <c r="G33" s="37"/>
    </row>
    <row r="34" spans="1:7" ht="15" customHeight="1" x14ac:dyDescent="0.25">
      <c r="A34" s="36"/>
      <c r="C34" s="37"/>
      <c r="D34" s="37"/>
      <c r="E34" s="37"/>
      <c r="F34" s="37"/>
      <c r="G34" s="37"/>
    </row>
    <row r="35" spans="1:7" x14ac:dyDescent="0.25">
      <c r="A35" s="36"/>
      <c r="C35" s="30"/>
      <c r="D35" s="30"/>
      <c r="E35" s="30"/>
      <c r="F35" s="30"/>
      <c r="G35" s="30"/>
    </row>
    <row r="36" spans="1:7" ht="15" customHeight="1" x14ac:dyDescent="0.25">
      <c r="A36" s="36"/>
      <c r="C36" s="1" t="s">
        <v>66</v>
      </c>
      <c r="D36" s="1"/>
      <c r="E36" s="1"/>
      <c r="F36" s="1"/>
      <c r="G36" s="1"/>
    </row>
    <row r="37" spans="1:7" ht="15" customHeight="1" x14ac:dyDescent="0.25">
      <c r="A37" s="30"/>
      <c r="C37" s="36" t="s">
        <v>67</v>
      </c>
      <c r="D37" s="36"/>
      <c r="E37" s="36"/>
      <c r="F37" s="36"/>
      <c r="G37" s="36"/>
    </row>
    <row r="38" spans="1:7" x14ac:dyDescent="0.25">
      <c r="A38" s="1" t="s">
        <v>53</v>
      </c>
      <c r="C38" s="36"/>
      <c r="D38" s="36"/>
      <c r="E38" s="36"/>
      <c r="F38" s="36"/>
      <c r="G38" s="36"/>
    </row>
    <row r="39" spans="1:7" x14ac:dyDescent="0.25">
      <c r="A39" s="36" t="s">
        <v>76</v>
      </c>
      <c r="C39" s="36"/>
      <c r="D39" s="36"/>
      <c r="E39" s="36"/>
      <c r="F39" s="36"/>
      <c r="G39" s="36"/>
    </row>
    <row r="40" spans="1:7" ht="15" customHeight="1" x14ac:dyDescent="0.25">
      <c r="A40" s="36"/>
      <c r="C40" s="26"/>
      <c r="D40" s="26"/>
      <c r="E40" s="26"/>
      <c r="F40" s="26"/>
      <c r="G40" s="26"/>
    </row>
    <row r="41" spans="1:7" ht="15" customHeight="1" x14ac:dyDescent="0.25">
      <c r="A41" s="26"/>
      <c r="B41" s="27"/>
      <c r="C41" s="1" t="s">
        <v>19</v>
      </c>
      <c r="D41" s="26"/>
      <c r="E41" s="26"/>
      <c r="F41" s="26"/>
      <c r="G41" s="26"/>
    </row>
    <row r="42" spans="1:7" ht="15" customHeight="1" x14ac:dyDescent="0.25">
      <c r="A42" s="1" t="s">
        <v>54</v>
      </c>
      <c r="C42" s="36" t="s">
        <v>68</v>
      </c>
      <c r="D42" s="36"/>
      <c r="E42" s="36"/>
      <c r="F42" s="36"/>
      <c r="G42" s="36"/>
    </row>
    <row r="43" spans="1:7" ht="15" customHeight="1" x14ac:dyDescent="0.25">
      <c r="A43" s="36" t="s">
        <v>55</v>
      </c>
      <c r="C43" s="36"/>
      <c r="D43" s="36"/>
      <c r="E43" s="36"/>
      <c r="F43" s="36"/>
      <c r="G43" s="36"/>
    </row>
    <row r="44" spans="1:7" ht="15" customHeight="1" x14ac:dyDescent="0.25">
      <c r="A44" s="36"/>
      <c r="C44" s="36"/>
      <c r="D44" s="36"/>
      <c r="E44" s="36"/>
      <c r="F44" s="36"/>
      <c r="G44" s="36"/>
    </row>
    <row r="45" spans="1:7" ht="15" customHeight="1" x14ac:dyDescent="0.25">
      <c r="A45" s="36"/>
      <c r="C45" s="36"/>
      <c r="D45" s="36"/>
      <c r="E45" s="36"/>
      <c r="F45" s="36"/>
      <c r="G45" s="36"/>
    </row>
    <row r="46" spans="1:7" ht="15" customHeight="1" x14ac:dyDescent="0.25">
      <c r="A46" s="24"/>
      <c r="C46" s="36"/>
      <c r="D46" s="36"/>
      <c r="E46" s="36"/>
      <c r="F46" s="36"/>
      <c r="G46" s="36"/>
    </row>
    <row r="47" spans="1:7" x14ac:dyDescent="0.25">
      <c r="A47" s="1" t="s">
        <v>56</v>
      </c>
      <c r="C47" s="26"/>
      <c r="D47" s="26"/>
      <c r="E47" s="26"/>
      <c r="F47" s="26"/>
      <c r="G47" s="26"/>
    </row>
    <row r="48" spans="1:7" ht="15" customHeight="1" x14ac:dyDescent="0.25">
      <c r="A48" s="36" t="s">
        <v>57</v>
      </c>
      <c r="C48" s="1" t="s">
        <v>69</v>
      </c>
    </row>
    <row r="49" spans="1:7" ht="15" customHeight="1" x14ac:dyDescent="0.25">
      <c r="A49" s="36"/>
      <c r="C49" s="37" t="s">
        <v>70</v>
      </c>
      <c r="D49" s="37"/>
      <c r="E49" s="37"/>
      <c r="F49" s="37"/>
      <c r="G49" s="37"/>
    </row>
    <row r="50" spans="1:7" ht="15" customHeight="1" x14ac:dyDescent="0.25">
      <c r="A50" s="36"/>
      <c r="C50" s="37"/>
      <c r="D50" s="37"/>
      <c r="E50" s="37"/>
      <c r="F50" s="37"/>
      <c r="G50" s="37"/>
    </row>
    <row r="51" spans="1:7" x14ac:dyDescent="0.25">
      <c r="A51" s="36"/>
      <c r="C51" s="37"/>
      <c r="D51" s="37"/>
      <c r="E51" s="37"/>
      <c r="F51" s="37"/>
      <c r="G51" s="37"/>
    </row>
    <row r="52" spans="1:7" x14ac:dyDescent="0.25">
      <c r="A52" s="24"/>
      <c r="C52" s="37"/>
      <c r="D52" s="37"/>
      <c r="E52" s="37"/>
      <c r="F52" s="37"/>
      <c r="G52" s="37"/>
    </row>
    <row r="53" spans="1:7" x14ac:dyDescent="0.25">
      <c r="A53" s="1" t="s">
        <v>58</v>
      </c>
      <c r="C53" s="30"/>
      <c r="D53" s="30"/>
      <c r="E53" s="30"/>
      <c r="F53" s="30"/>
      <c r="G53" s="30"/>
    </row>
    <row r="54" spans="1:7" ht="15" customHeight="1" x14ac:dyDescent="0.25">
      <c r="A54" s="36" t="s">
        <v>59</v>
      </c>
      <c r="C54" s="1" t="s">
        <v>71</v>
      </c>
      <c r="D54" s="30"/>
      <c r="E54" s="30"/>
      <c r="F54" s="30"/>
      <c r="G54" s="30"/>
    </row>
    <row r="55" spans="1:7" x14ac:dyDescent="0.25">
      <c r="A55" s="36"/>
      <c r="C55" s="37" t="s">
        <v>72</v>
      </c>
      <c r="D55" s="37"/>
      <c r="E55" s="37"/>
      <c r="F55" s="37"/>
      <c r="G55" s="37"/>
    </row>
    <row r="56" spans="1:7" x14ac:dyDescent="0.25">
      <c r="A56" s="36"/>
      <c r="C56" s="37"/>
      <c r="D56" s="37"/>
      <c r="E56" s="37"/>
      <c r="F56" s="37"/>
      <c r="G56" s="37"/>
    </row>
    <row r="57" spans="1:7" ht="15" customHeight="1" x14ac:dyDescent="0.25">
      <c r="A57" s="36"/>
      <c r="C57" s="37"/>
      <c r="D57" s="37"/>
      <c r="E57" s="37"/>
      <c r="F57" s="37"/>
      <c r="G57" s="37"/>
    </row>
    <row r="58" spans="1:7" x14ac:dyDescent="0.25">
      <c r="A58" s="24"/>
      <c r="C58" s="37"/>
      <c r="D58" s="37"/>
      <c r="E58" s="37"/>
      <c r="F58" s="37"/>
      <c r="G58" s="37"/>
    </row>
    <row r="59" spans="1:7" x14ac:dyDescent="0.25">
      <c r="A59" s="1" t="s">
        <v>60</v>
      </c>
      <c r="C59" s="37"/>
      <c r="D59" s="37"/>
      <c r="E59" s="37"/>
      <c r="F59" s="37"/>
      <c r="G59" s="37"/>
    </row>
    <row r="60" spans="1:7" ht="15" customHeight="1" x14ac:dyDescent="0.25">
      <c r="A60" s="36" t="s">
        <v>61</v>
      </c>
      <c r="C60" s="37"/>
      <c r="D60" s="37"/>
      <c r="E60" s="37"/>
      <c r="F60" s="37"/>
      <c r="G60" s="37"/>
    </row>
    <row r="61" spans="1:7" x14ac:dyDescent="0.25">
      <c r="A61" s="36"/>
    </row>
    <row r="62" spans="1:7" x14ac:dyDescent="0.25">
      <c r="A62" s="36"/>
      <c r="C62" s="1" t="s">
        <v>73</v>
      </c>
      <c r="D62" s="1"/>
      <c r="E62" s="1"/>
      <c r="F62" s="1"/>
      <c r="G62" s="1"/>
    </row>
    <row r="63" spans="1:7" ht="15" customHeight="1" x14ac:dyDescent="0.25">
      <c r="A63" s="36"/>
      <c r="C63" s="37" t="s">
        <v>74</v>
      </c>
      <c r="D63" s="37"/>
      <c r="E63" s="37"/>
      <c r="F63" s="37"/>
      <c r="G63" s="37"/>
    </row>
    <row r="64" spans="1:7" x14ac:dyDescent="0.25">
      <c r="A64" s="31"/>
      <c r="C64" s="37"/>
      <c r="D64" s="37"/>
      <c r="E64" s="37"/>
      <c r="F64" s="37"/>
      <c r="G64" s="37"/>
    </row>
    <row r="65" spans="1:7" x14ac:dyDescent="0.25">
      <c r="A65" s="1" t="s">
        <v>62</v>
      </c>
      <c r="C65" s="37"/>
      <c r="D65" s="37"/>
      <c r="E65" s="37"/>
      <c r="F65" s="37"/>
      <c r="G65" s="37"/>
    </row>
    <row r="66" spans="1:7" ht="15" customHeight="1" x14ac:dyDescent="0.25">
      <c r="A66" s="36" t="s">
        <v>63</v>
      </c>
      <c r="C66" s="37"/>
      <c r="D66" s="37"/>
      <c r="E66" s="37"/>
      <c r="F66" s="37"/>
      <c r="G66" s="37"/>
    </row>
    <row r="67" spans="1:7" x14ac:dyDescent="0.25">
      <c r="A67" s="36"/>
      <c r="C67" s="37"/>
      <c r="D67" s="37"/>
      <c r="E67" s="37"/>
      <c r="F67" s="37"/>
      <c r="G67" s="37"/>
    </row>
    <row r="68" spans="1:7" x14ac:dyDescent="0.25">
      <c r="A68" s="36"/>
      <c r="C68" s="37"/>
      <c r="D68" s="37"/>
      <c r="E68" s="37"/>
      <c r="F68" s="37"/>
      <c r="G68" s="37"/>
    </row>
    <row r="70" spans="1:7" ht="18.75" x14ac:dyDescent="0.3">
      <c r="A70" s="34" t="str">
        <f>A1</f>
        <v>KEY PERFORMANCE INDICATORS INTERIM REPORT SEPTEMBER 2025 - FEBRUARY 2026</v>
      </c>
      <c r="B70" s="34"/>
      <c r="C70" s="34"/>
      <c r="D70" s="34"/>
      <c r="E70" s="34"/>
      <c r="F70" s="34"/>
      <c r="G70" s="34"/>
    </row>
    <row r="71" spans="1:7" x14ac:dyDescent="0.25">
      <c r="A71" s="35"/>
      <c r="B71" s="35"/>
      <c r="C71" s="35"/>
      <c r="D71" s="35"/>
      <c r="E71" s="35"/>
      <c r="F71" s="35"/>
      <c r="G71" s="35"/>
    </row>
    <row r="72" spans="1:7" x14ac:dyDescent="0.25">
      <c r="A72" s="33" t="s">
        <v>44</v>
      </c>
      <c r="B72" s="33"/>
      <c r="C72" s="33"/>
      <c r="D72" s="33"/>
      <c r="E72" s="33"/>
      <c r="F72" s="33"/>
      <c r="G72" s="33"/>
    </row>
    <row r="73" spans="1:7" x14ac:dyDescent="0.25">
      <c r="A73" s="19" t="s">
        <v>47</v>
      </c>
      <c r="B73" s="19"/>
      <c r="C73" s="20" t="s">
        <v>4</v>
      </c>
      <c r="D73" s="20" t="s">
        <v>4</v>
      </c>
      <c r="E73" s="20" t="s">
        <v>108</v>
      </c>
      <c r="F73" s="20" t="s">
        <v>108</v>
      </c>
      <c r="G73" s="20" t="s">
        <v>95</v>
      </c>
    </row>
    <row r="74" spans="1:7" x14ac:dyDescent="0.25">
      <c r="A74" s="19" t="s">
        <v>2</v>
      </c>
      <c r="B74" s="19"/>
      <c r="C74" s="20" t="s">
        <v>99</v>
      </c>
      <c r="D74" s="20" t="s">
        <v>0</v>
      </c>
      <c r="E74" s="20" t="s">
        <v>99</v>
      </c>
      <c r="F74" s="20" t="s">
        <v>0</v>
      </c>
      <c r="G74" s="20" t="s">
        <v>0</v>
      </c>
    </row>
    <row r="75" spans="1:7" x14ac:dyDescent="0.25">
      <c r="A75" s="1"/>
      <c r="B75" s="1"/>
      <c r="C75" s="1"/>
      <c r="D75" s="1"/>
      <c r="E75" s="1"/>
      <c r="F75" s="1"/>
      <c r="G75" s="1"/>
    </row>
    <row r="76" spans="1:7" x14ac:dyDescent="0.25">
      <c r="A76" s="1" t="s">
        <v>3</v>
      </c>
      <c r="B76" s="1"/>
      <c r="C76" s="1"/>
      <c r="D76" s="1"/>
      <c r="E76" s="1"/>
      <c r="F76" s="1"/>
      <c r="G76" s="1"/>
    </row>
    <row r="77" spans="1:7" x14ac:dyDescent="0.25">
      <c r="A77" s="1"/>
      <c r="B77" s="1"/>
      <c r="C77" s="1"/>
      <c r="D77" s="1"/>
      <c r="E77" s="1"/>
      <c r="F77" s="1"/>
      <c r="G77" s="1"/>
    </row>
    <row r="78" spans="1:7" x14ac:dyDescent="0.25">
      <c r="A78" s="3" t="s">
        <v>7</v>
      </c>
      <c r="B78" s="3"/>
      <c r="C78" s="2"/>
      <c r="D78" s="2"/>
      <c r="E78" s="2"/>
      <c r="F78" s="2"/>
      <c r="G78" s="2"/>
    </row>
    <row r="79" spans="1:7" x14ac:dyDescent="0.25">
      <c r="A79" t="s">
        <v>8</v>
      </c>
      <c r="C79" s="10">
        <v>978548.9401299</v>
      </c>
      <c r="D79" s="10">
        <v>927959.0268054998</v>
      </c>
      <c r="E79" s="10">
        <v>583556.98612390016</v>
      </c>
      <c r="F79" s="10">
        <v>515317.18878519948</v>
      </c>
      <c r="G79" s="10">
        <v>552018.52539909992</v>
      </c>
    </row>
    <row r="80" spans="1:7" x14ac:dyDescent="0.25">
      <c r="A80" s="2" t="s">
        <v>9</v>
      </c>
      <c r="B80" s="2"/>
      <c r="C80" s="11">
        <v>260404.77143580001</v>
      </c>
      <c r="D80" s="11">
        <v>256991.2645624</v>
      </c>
      <c r="E80" s="11">
        <v>156663.45774470002</v>
      </c>
      <c r="F80" s="11">
        <v>151580.67728379997</v>
      </c>
      <c r="G80" s="11">
        <v>131812.23126189999</v>
      </c>
    </row>
    <row r="81" spans="1:7" x14ac:dyDescent="0.25">
      <c r="A81" t="s">
        <v>10</v>
      </c>
      <c r="C81" s="10">
        <f>SUM(C79:C80)</f>
        <v>1238953.7115656999</v>
      </c>
      <c r="D81" s="10">
        <f>SUM(D79:D80)</f>
        <v>1184950.2913678999</v>
      </c>
      <c r="E81" s="10">
        <f>SUM(E79:E80)</f>
        <v>740220.44386860018</v>
      </c>
      <c r="F81" s="10">
        <f>SUM(F79:F80)</f>
        <v>666897.86606899952</v>
      </c>
      <c r="G81" s="10">
        <f>SUM(G79:G80)</f>
        <v>683830.75666099996</v>
      </c>
    </row>
    <row r="82" spans="1:7" x14ac:dyDescent="0.25">
      <c r="A82" t="s">
        <v>11</v>
      </c>
      <c r="C82" s="10">
        <v>-9376</v>
      </c>
      <c r="D82" s="10">
        <v>-29726</v>
      </c>
      <c r="E82" s="10">
        <v>-16110</v>
      </c>
      <c r="F82" s="10">
        <v>-31178</v>
      </c>
      <c r="G82" s="10">
        <v>-36314</v>
      </c>
    </row>
    <row r="83" spans="1:7" x14ac:dyDescent="0.25">
      <c r="A83" s="2" t="s">
        <v>12</v>
      </c>
      <c r="B83" s="2"/>
      <c r="C83" s="11">
        <v>47279</v>
      </c>
      <c r="D83" s="11">
        <v>44659</v>
      </c>
      <c r="E83" s="11">
        <v>74581</v>
      </c>
      <c r="F83" s="11">
        <v>82405</v>
      </c>
      <c r="G83" s="11">
        <v>137459</v>
      </c>
    </row>
    <row r="84" spans="1:7" x14ac:dyDescent="0.25">
      <c r="A84" s="1" t="s">
        <v>5</v>
      </c>
      <c r="B84" s="1"/>
      <c r="C84" s="12">
        <f>SUM(C81:C83)</f>
        <v>1276856.7115656999</v>
      </c>
      <c r="D84" s="12">
        <f>SUM(D81:D83)</f>
        <v>1199883.2913678999</v>
      </c>
      <c r="E84" s="12">
        <f>SUM(E81:E83)</f>
        <v>798691.44386860018</v>
      </c>
      <c r="F84" s="12">
        <f>SUM(F81:F83)</f>
        <v>718124.86606899952</v>
      </c>
      <c r="G84" s="12">
        <f>SUM(G81:G83)</f>
        <v>784975.75666099996</v>
      </c>
    </row>
    <row r="85" spans="1:7" x14ac:dyDescent="0.25">
      <c r="A85" s="1"/>
      <c r="B85" s="1"/>
    </row>
    <row r="86" spans="1:7" x14ac:dyDescent="0.25">
      <c r="A86" s="3" t="s">
        <v>6</v>
      </c>
      <c r="B86" s="3"/>
      <c r="C86" s="2"/>
      <c r="D86" s="2"/>
      <c r="E86" s="2"/>
      <c r="F86" s="2"/>
      <c r="G86" s="2"/>
    </row>
    <row r="87" spans="1:7" x14ac:dyDescent="0.25">
      <c r="A87" t="s">
        <v>5</v>
      </c>
      <c r="C87" s="10">
        <v>1276857.4927770998</v>
      </c>
      <c r="D87" s="10">
        <v>1199883.4546996001</v>
      </c>
      <c r="E87" s="10">
        <v>798690.51060439961</v>
      </c>
      <c r="F87" s="10">
        <v>718125.21745019977</v>
      </c>
      <c r="G87" s="10">
        <v>784975.78807429993</v>
      </c>
    </row>
    <row r="88" spans="1:7" x14ac:dyDescent="0.25">
      <c r="A88" s="2" t="s">
        <v>13</v>
      </c>
      <c r="B88" s="2"/>
      <c r="C88" s="11">
        <v>146247.44633859998</v>
      </c>
      <c r="D88" s="11">
        <v>138898.31988210001</v>
      </c>
      <c r="E88" s="11">
        <v>285030.24998860003</v>
      </c>
      <c r="F88" s="11">
        <v>271713.35936820001</v>
      </c>
      <c r="G88" s="11">
        <v>559441.86663330009</v>
      </c>
    </row>
    <row r="89" spans="1:7" x14ac:dyDescent="0.25">
      <c r="A89" t="s">
        <v>1</v>
      </c>
      <c r="C89" s="10">
        <f>SUM(C87:C88)</f>
        <v>1423104.9391156998</v>
      </c>
      <c r="D89" s="10">
        <f>SUM(D87:D88)</f>
        <v>1338781.7745817001</v>
      </c>
      <c r="E89" s="10">
        <f>SUM(E87:E88)</f>
        <v>1083720.7605929996</v>
      </c>
      <c r="F89" s="10">
        <f>SUM(F87:F88)</f>
        <v>989838.57681839983</v>
      </c>
      <c r="G89" s="10">
        <f>SUM(G87:G88)</f>
        <v>1344417.6547075999</v>
      </c>
    </row>
    <row r="90" spans="1:7" x14ac:dyDescent="0.25">
      <c r="A90" s="2" t="s">
        <v>80</v>
      </c>
      <c r="B90" s="2"/>
      <c r="C90" s="11">
        <v>-55595.026317600161</v>
      </c>
      <c r="D90" s="11">
        <v>-47936.397141600726</v>
      </c>
      <c r="E90" s="11">
        <v>-106040.11640569894</v>
      </c>
      <c r="F90" s="11">
        <v>-96164.412864000187</v>
      </c>
      <c r="G90" s="11">
        <v>-209272.62597869989</v>
      </c>
    </row>
    <row r="91" spans="1:7" x14ac:dyDescent="0.25">
      <c r="A91" s="1" t="s">
        <v>6</v>
      </c>
      <c r="B91" s="1"/>
      <c r="C91" s="12">
        <f>SUM(C89:C90)</f>
        <v>1367509.9127980997</v>
      </c>
      <c r="D91" s="12">
        <f>SUM(D89:D90)</f>
        <v>1290845.3774400994</v>
      </c>
      <c r="E91" s="12">
        <f>SUM(E89:E90)</f>
        <v>977680.6441873007</v>
      </c>
      <c r="F91" s="12">
        <f>SUM(F89:F90)</f>
        <v>893674.16395439964</v>
      </c>
      <c r="G91" s="12">
        <f>SUM(G89:G90)</f>
        <v>1135145.0287289</v>
      </c>
    </row>
    <row r="92" spans="1:7" x14ac:dyDescent="0.25">
      <c r="A92" s="1"/>
      <c r="B92" s="1"/>
    </row>
    <row r="93" spans="1:7" x14ac:dyDescent="0.25">
      <c r="A93" s="3" t="s">
        <v>16</v>
      </c>
      <c r="B93" s="3"/>
      <c r="C93" s="2"/>
      <c r="D93" s="2"/>
      <c r="E93" s="2"/>
      <c r="F93" s="2"/>
      <c r="G93" s="2"/>
    </row>
    <row r="94" spans="1:7" x14ac:dyDescent="0.25">
      <c r="A94" t="s">
        <v>81</v>
      </c>
      <c r="C94" s="13">
        <v>2985993.3185067</v>
      </c>
      <c r="D94" s="13">
        <v>2760037.0013622004</v>
      </c>
      <c r="E94" s="13">
        <v>3221624.9377414994</v>
      </c>
      <c r="F94" s="13">
        <v>2972529</v>
      </c>
      <c r="G94" s="13">
        <v>4573787.2084686011</v>
      </c>
    </row>
    <row r="95" spans="1:7" x14ac:dyDescent="0.25">
      <c r="A95" t="s">
        <v>14</v>
      </c>
      <c r="C95" s="13">
        <v>-65754</v>
      </c>
      <c r="D95" s="32">
        <v>0</v>
      </c>
      <c r="E95" s="13">
        <v>-71957</v>
      </c>
      <c r="F95" s="32">
        <v>0</v>
      </c>
      <c r="G95" s="13">
        <v>-4466</v>
      </c>
    </row>
    <row r="96" spans="1:7" x14ac:dyDescent="0.25">
      <c r="A96" s="2" t="s">
        <v>43</v>
      </c>
      <c r="B96" s="2"/>
      <c r="C96" s="14">
        <v>45256</v>
      </c>
      <c r="D96" s="14">
        <v>19940</v>
      </c>
      <c r="E96" s="14">
        <v>47219</v>
      </c>
      <c r="F96" s="14">
        <v>22132</v>
      </c>
      <c r="G96" s="14">
        <v>53087</v>
      </c>
    </row>
    <row r="97" spans="1:7" x14ac:dyDescent="0.25">
      <c r="A97" t="s">
        <v>77</v>
      </c>
      <c r="C97" s="13">
        <f>SUM(C94:C96)</f>
        <v>2965495.3185067</v>
      </c>
      <c r="D97" s="13">
        <f>SUM(D94:D96)</f>
        <v>2779977.0013622004</v>
      </c>
      <c r="E97" s="13">
        <f>SUM(E94:E96)</f>
        <v>3196886.9377414994</v>
      </c>
      <c r="F97" s="13">
        <f>SUM(F94:F96)</f>
        <v>2994661</v>
      </c>
      <c r="G97" s="13">
        <f>SUM(G94:G96)</f>
        <v>4622408.2084686011</v>
      </c>
    </row>
    <row r="98" spans="1:7" x14ac:dyDescent="0.25">
      <c r="A98" s="2" t="s">
        <v>15</v>
      </c>
      <c r="B98" s="2"/>
      <c r="C98" s="14">
        <v>2760037.0013622004</v>
      </c>
      <c r="D98" s="14">
        <v>2531308.5</v>
      </c>
      <c r="E98" s="14">
        <v>2972529</v>
      </c>
      <c r="F98" s="14">
        <v>2751478.5</v>
      </c>
      <c r="G98" s="14">
        <v>4443614</v>
      </c>
    </row>
    <row r="99" spans="1:7" x14ac:dyDescent="0.25">
      <c r="A99" s="2" t="s">
        <v>16</v>
      </c>
      <c r="B99" s="2"/>
      <c r="C99" s="15">
        <f>C97-C98</f>
        <v>205458.31714449963</v>
      </c>
      <c r="D99" s="15">
        <f>D97-D98</f>
        <v>248668.50136220036</v>
      </c>
      <c r="E99" s="15">
        <f>E97-E98</f>
        <v>224357.93774149939</v>
      </c>
      <c r="F99" s="15">
        <f>F97-F98</f>
        <v>243182.5</v>
      </c>
      <c r="G99" s="15">
        <f>G97-G98</f>
        <v>178794.20846860111</v>
      </c>
    </row>
    <row r="100" spans="1:7" x14ac:dyDescent="0.25">
      <c r="A100" s="1" t="s">
        <v>17</v>
      </c>
      <c r="B100" s="1"/>
      <c r="C100" s="16">
        <f>C99/C98*100</f>
        <v>7.4440421285329457</v>
      </c>
      <c r="D100" s="16">
        <f>D99/D98*100</f>
        <v>9.8237137576158879</v>
      </c>
      <c r="E100" s="16">
        <f>E99/E98*100</f>
        <v>7.547712326490319</v>
      </c>
      <c r="F100" s="16">
        <f>F99/F98*100</f>
        <v>8.8382482363572894</v>
      </c>
      <c r="G100" s="16">
        <f>G99/G98*100</f>
        <v>4.0236215042215893</v>
      </c>
    </row>
    <row r="101" spans="1:7" x14ac:dyDescent="0.25">
      <c r="A101" s="1"/>
      <c r="B101" s="1"/>
      <c r="C101" s="5"/>
      <c r="D101" s="5"/>
      <c r="E101" s="5"/>
      <c r="F101" s="5"/>
      <c r="G101" s="5"/>
    </row>
    <row r="102" spans="1:7" x14ac:dyDescent="0.25">
      <c r="A102" s="1" t="s">
        <v>18</v>
      </c>
      <c r="B102" s="1"/>
    </row>
    <row r="103" spans="1:7" x14ac:dyDescent="0.25">
      <c r="A103" s="1"/>
      <c r="B103" s="1"/>
    </row>
    <row r="104" spans="1:7" x14ac:dyDescent="0.25">
      <c r="A104" s="3" t="s">
        <v>19</v>
      </c>
      <c r="B104" s="3"/>
      <c r="C104" s="2"/>
      <c r="D104" s="2"/>
      <c r="E104" s="2"/>
      <c r="F104" s="2"/>
      <c r="G104" s="4"/>
    </row>
    <row r="105" spans="1:7" x14ac:dyDescent="0.25">
      <c r="A105" t="s">
        <v>20</v>
      </c>
      <c r="C105" s="13">
        <v>2987333.8211138002</v>
      </c>
      <c r="D105" s="13">
        <v>2772800.8318905002</v>
      </c>
      <c r="E105" s="13">
        <v>3227105.7759162998</v>
      </c>
      <c r="F105" s="13">
        <v>2987761.5348363002</v>
      </c>
      <c r="G105" s="13">
        <v>4596239.4755019015</v>
      </c>
    </row>
    <row r="106" spans="1:7" x14ac:dyDescent="0.25">
      <c r="A106" s="2" t="s">
        <v>5</v>
      </c>
      <c r="B106" s="2"/>
      <c r="C106" s="14">
        <v>1276857.5927770999</v>
      </c>
      <c r="D106" s="14">
        <v>1199883.4546996001</v>
      </c>
      <c r="E106" s="14">
        <v>798691.51060439961</v>
      </c>
      <c r="F106" s="14">
        <v>718125.21745019977</v>
      </c>
      <c r="G106" s="14">
        <v>784975.78807429993</v>
      </c>
    </row>
    <row r="107" spans="1:7" x14ac:dyDescent="0.25">
      <c r="A107" s="1" t="s">
        <v>21</v>
      </c>
      <c r="B107" s="1"/>
      <c r="C107" s="16">
        <f>(C106/C105)*100</f>
        <v>42.742380638968399</v>
      </c>
      <c r="D107" s="16">
        <f>(D106/D105)*100</f>
        <v>43.273337229977585</v>
      </c>
      <c r="E107" s="16">
        <f>(E106/E105)*100</f>
        <v>24.749467977312282</v>
      </c>
      <c r="F107" s="16">
        <f>(F106/F105)*100</f>
        <v>24.03556003640518</v>
      </c>
      <c r="G107" s="16">
        <f>(G106/G105)*100</f>
        <v>17.078652934823026</v>
      </c>
    </row>
    <row r="108" spans="1:7" x14ac:dyDescent="0.25">
      <c r="A108" s="1"/>
      <c r="B108" s="1"/>
    </row>
    <row r="109" spans="1:7" x14ac:dyDescent="0.25">
      <c r="A109" s="3" t="s">
        <v>22</v>
      </c>
      <c r="B109" s="3"/>
      <c r="C109" s="2"/>
      <c r="D109" s="2"/>
      <c r="E109" s="2"/>
      <c r="F109" s="2"/>
      <c r="G109" s="2"/>
    </row>
    <row r="110" spans="1:7" x14ac:dyDescent="0.25">
      <c r="A110" t="s">
        <v>39</v>
      </c>
      <c r="C110" s="13">
        <v>9422039.9532922003</v>
      </c>
      <c r="D110" s="13">
        <v>8679938.2615689989</v>
      </c>
      <c r="E110" s="13">
        <v>9422039.9532922003</v>
      </c>
      <c r="F110" s="13">
        <v>8679938.2615690026</v>
      </c>
      <c r="G110" s="13">
        <v>8762467.4652753957</v>
      </c>
    </row>
    <row r="111" spans="1:7" x14ac:dyDescent="0.25">
      <c r="A111" t="s">
        <v>78</v>
      </c>
      <c r="C111" s="13"/>
      <c r="D111" s="13"/>
      <c r="E111" s="13"/>
      <c r="F111" s="13"/>
      <c r="G111" s="13"/>
    </row>
    <row r="112" spans="1:7" x14ac:dyDescent="0.25">
      <c r="A112" t="s">
        <v>26</v>
      </c>
      <c r="C112" s="13">
        <v>-9324.2019999999993</v>
      </c>
      <c r="D112" s="13">
        <v>-13920.812</v>
      </c>
      <c r="E112" s="13">
        <v>-9324.2019999999993</v>
      </c>
      <c r="F112" s="13">
        <v>-13920.812</v>
      </c>
      <c r="G112" s="13">
        <v>-5786.3639999999996</v>
      </c>
    </row>
    <row r="113" spans="1:7" x14ac:dyDescent="0.25">
      <c r="A113" t="s">
        <v>27</v>
      </c>
      <c r="C113" s="13">
        <v>-217257.75705650001</v>
      </c>
      <c r="D113" s="13">
        <v>-224449.8731659</v>
      </c>
      <c r="E113" s="13">
        <v>-217257.75705650001</v>
      </c>
      <c r="F113" s="13">
        <v>-224449.8731659</v>
      </c>
      <c r="G113" s="13">
        <v>-219703.3428327</v>
      </c>
    </row>
    <row r="114" spans="1:7" x14ac:dyDescent="0.25">
      <c r="A114" t="s">
        <v>28</v>
      </c>
      <c r="C114" s="13">
        <v>-383126.21525990003</v>
      </c>
      <c r="D114" s="13">
        <v>-339445.33549490001</v>
      </c>
      <c r="E114" s="13">
        <v>-383126.21525990003</v>
      </c>
      <c r="F114" s="13">
        <v>-339445.33549490001</v>
      </c>
      <c r="G114" s="13">
        <v>-243067.48426329999</v>
      </c>
    </row>
    <row r="115" spans="1:7" x14ac:dyDescent="0.25">
      <c r="A115" t="s">
        <v>29</v>
      </c>
      <c r="C115" s="13">
        <v>-137950.45745359999</v>
      </c>
      <c r="D115" s="13">
        <v>-123434.7880099</v>
      </c>
      <c r="E115" s="13">
        <v>-137950.45745359999</v>
      </c>
      <c r="F115" s="13">
        <v>-123434.7880099</v>
      </c>
      <c r="G115" s="13">
        <v>-62528.184989000001</v>
      </c>
    </row>
    <row r="116" spans="1:7" x14ac:dyDescent="0.25">
      <c r="A116" t="s">
        <v>30</v>
      </c>
      <c r="C116" s="13">
        <v>-800494.48547050008</v>
      </c>
      <c r="D116" s="13">
        <v>-780252.11759090004</v>
      </c>
      <c r="E116" s="13">
        <v>-800494.48547050008</v>
      </c>
      <c r="F116" s="13">
        <v>-780252.11759090004</v>
      </c>
      <c r="G116" s="13">
        <v>-309766.44134979998</v>
      </c>
    </row>
    <row r="117" spans="1:7" x14ac:dyDescent="0.25">
      <c r="A117" s="2" t="s">
        <v>31</v>
      </c>
      <c r="B117" s="2"/>
      <c r="C117" s="14">
        <v>-534832.94235240004</v>
      </c>
      <c r="D117" s="14">
        <v>-512734.16794810002</v>
      </c>
      <c r="E117" s="14">
        <v>-534832.94235240004</v>
      </c>
      <c r="F117" s="14">
        <v>-512734.16794810002</v>
      </c>
      <c r="G117" s="14">
        <v>-204539.49061509999</v>
      </c>
    </row>
    <row r="118" spans="1:7" x14ac:dyDescent="0.25">
      <c r="A118" t="s">
        <v>23</v>
      </c>
      <c r="C118" s="16">
        <f>SUM(C110:C117)</f>
        <v>7339053.8936993005</v>
      </c>
      <c r="D118" s="16">
        <f>SUM(D110:D117)</f>
        <v>6685701.167359299</v>
      </c>
      <c r="E118" s="16">
        <f>SUM(E110:E117)</f>
        <v>7339053.8936993005</v>
      </c>
      <c r="F118" s="16">
        <f>SUM(F110:F117)</f>
        <v>6685701.1673593028</v>
      </c>
      <c r="G118" s="16">
        <f>SUM(G110:G117)</f>
        <v>7717076.1572254971</v>
      </c>
    </row>
    <row r="119" spans="1:7" x14ac:dyDescent="0.25">
      <c r="A119" s="1"/>
      <c r="B119" s="1"/>
    </row>
    <row r="120" spans="1:7" x14ac:dyDescent="0.25">
      <c r="A120" t="s">
        <v>32</v>
      </c>
      <c r="C120" s="13">
        <v>6685701.1673593018</v>
      </c>
      <c r="D120" s="13">
        <v>6950848.5894743986</v>
      </c>
      <c r="E120" s="13">
        <v>6685701.1673593018</v>
      </c>
      <c r="F120" s="13">
        <v>6950848.5894743986</v>
      </c>
      <c r="G120" s="13">
        <v>7696467.6978698047</v>
      </c>
    </row>
    <row r="121" spans="1:7" x14ac:dyDescent="0.25">
      <c r="A121" s="2" t="s">
        <v>33</v>
      </c>
      <c r="B121" s="2"/>
      <c r="C121" s="14">
        <v>7339053.8936992977</v>
      </c>
      <c r="D121" s="14">
        <v>6685701.1673593009</v>
      </c>
      <c r="E121" s="14">
        <v>7339053.8936992995</v>
      </c>
      <c r="F121" s="14">
        <v>6685701.1673593055</v>
      </c>
      <c r="G121" s="14">
        <v>7717076.1572255027</v>
      </c>
    </row>
    <row r="122" spans="1:7" x14ac:dyDescent="0.25">
      <c r="A122" t="s">
        <v>24</v>
      </c>
      <c r="C122" s="12">
        <f t="shared" ref="C122:G122" si="0">(C120+C121)/2</f>
        <v>7012377.5305292998</v>
      </c>
      <c r="D122" s="12">
        <f t="shared" si="0"/>
        <v>6818274.8784168493</v>
      </c>
      <c r="E122" s="12">
        <f t="shared" si="0"/>
        <v>7012377.5305293007</v>
      </c>
      <c r="F122" s="12">
        <f t="shared" si="0"/>
        <v>6818274.8784168521</v>
      </c>
      <c r="G122" s="12">
        <f t="shared" si="0"/>
        <v>7706771.9275476541</v>
      </c>
    </row>
    <row r="123" spans="1:7" x14ac:dyDescent="0.25">
      <c r="A123" s="1"/>
      <c r="B123" s="1"/>
    </row>
    <row r="124" spans="1:7" x14ac:dyDescent="0.25">
      <c r="A124" t="s">
        <v>82</v>
      </c>
      <c r="C124" s="13">
        <v>757153.3344606004</v>
      </c>
      <c r="D124" s="13">
        <v>727229.43104629975</v>
      </c>
      <c r="E124" s="13">
        <v>757153.3344606004</v>
      </c>
      <c r="F124" s="13">
        <v>727229.43104629975</v>
      </c>
      <c r="G124" s="13">
        <v>683830.75666099915</v>
      </c>
    </row>
    <row r="125" spans="1:7" x14ac:dyDescent="0.25">
      <c r="A125" s="2" t="s">
        <v>83</v>
      </c>
      <c r="B125" s="2"/>
      <c r="C125" s="14">
        <v>141528.95432630004</v>
      </c>
      <c r="D125" s="14">
        <v>177273.90529850003</v>
      </c>
      <c r="E125" s="14">
        <v>141528.95432630004</v>
      </c>
      <c r="F125" s="14">
        <v>177273.90529850003</v>
      </c>
      <c r="G125" s="14">
        <v>160988.40954159998</v>
      </c>
    </row>
    <row r="126" spans="1:7" x14ac:dyDescent="0.25">
      <c r="A126" t="s">
        <v>45</v>
      </c>
      <c r="C126" s="13">
        <f>SUM(C124:C125)</f>
        <v>898682.28878690046</v>
      </c>
      <c r="D126" s="13">
        <f>SUM(D124:D125)</f>
        <v>904503.33634479973</v>
      </c>
      <c r="E126" s="13">
        <f>SUM(E124:E125)</f>
        <v>898682.28878690046</v>
      </c>
      <c r="F126" s="13">
        <f>SUM(F124:F125)</f>
        <v>904503.33634479973</v>
      </c>
      <c r="G126" s="13">
        <f>SUM(G124:G125)</f>
        <v>844819.16620259918</v>
      </c>
    </row>
    <row r="127" spans="1:7" x14ac:dyDescent="0.25">
      <c r="A127" s="2" t="s">
        <v>24</v>
      </c>
      <c r="B127" s="2"/>
      <c r="C127" s="14">
        <f>C122</f>
        <v>7012377.5305292998</v>
      </c>
      <c r="D127" s="14">
        <f>D122</f>
        <v>6818274.8784168493</v>
      </c>
      <c r="E127" s="14">
        <f>E122</f>
        <v>7012377.5305293007</v>
      </c>
      <c r="F127" s="14">
        <f>F122</f>
        <v>6818274.8784168521</v>
      </c>
      <c r="G127" s="14">
        <f>G122</f>
        <v>7706771.9275476541</v>
      </c>
    </row>
    <row r="128" spans="1:7" x14ac:dyDescent="0.25">
      <c r="A128" s="1" t="s">
        <v>25</v>
      </c>
      <c r="B128" s="1"/>
      <c r="C128" s="12">
        <f>(C126/C127)*100</f>
        <v>12.815657526628735</v>
      </c>
      <c r="D128" s="12">
        <f>(D126/D127)*100</f>
        <v>13.265867869422395</v>
      </c>
      <c r="E128" s="12">
        <f>(E126/E127)*100</f>
        <v>12.815657526628735</v>
      </c>
      <c r="F128" s="12">
        <f>(F126/F127)*100</f>
        <v>13.26586786942239</v>
      </c>
      <c r="G128" s="12">
        <f>(G126/G127)*100</f>
        <v>10.962036688575346</v>
      </c>
    </row>
    <row r="129" spans="1:7" x14ac:dyDescent="0.25">
      <c r="A129" s="1"/>
      <c r="B129" s="1"/>
    </row>
    <row r="130" spans="1:7" x14ac:dyDescent="0.25">
      <c r="A130" s="1" t="s">
        <v>34</v>
      </c>
      <c r="B130" s="1"/>
    </row>
    <row r="131" spans="1:7" x14ac:dyDescent="0.25">
      <c r="A131" s="1"/>
      <c r="B131" s="1"/>
    </row>
    <row r="132" spans="1:7" x14ac:dyDescent="0.25">
      <c r="A132" s="3" t="s">
        <v>88</v>
      </c>
      <c r="B132" s="3"/>
      <c r="C132" s="2"/>
      <c r="D132" s="2"/>
      <c r="E132" s="2"/>
      <c r="F132" s="2"/>
      <c r="G132" s="2"/>
    </row>
    <row r="133" spans="1:7" x14ac:dyDescent="0.25">
      <c r="A133" t="s">
        <v>35</v>
      </c>
      <c r="C133" s="10">
        <v>1011102.696</v>
      </c>
      <c r="D133" s="10">
        <v>707167.00589199993</v>
      </c>
      <c r="E133" s="10">
        <v>1011102.696</v>
      </c>
      <c r="F133" s="10">
        <v>707167.00589199993</v>
      </c>
      <c r="G133" s="10">
        <v>1710668.0884400001</v>
      </c>
    </row>
    <row r="134" spans="1:7" x14ac:dyDescent="0.25">
      <c r="A134" t="s">
        <v>36</v>
      </c>
      <c r="C134" s="10">
        <v>1977388.2569676002</v>
      </c>
      <c r="D134" s="10">
        <v>2033165.7341657002</v>
      </c>
      <c r="E134" s="10">
        <v>1977388.2569676</v>
      </c>
      <c r="F134" s="10">
        <v>2033165.7341657002</v>
      </c>
      <c r="G134" s="10">
        <v>2023285.9080701</v>
      </c>
    </row>
    <row r="135" spans="1:7" x14ac:dyDescent="0.25">
      <c r="A135" s="2" t="s">
        <v>37</v>
      </c>
      <c r="B135" s="2"/>
      <c r="C135" s="11">
        <v>20127.075949999999</v>
      </c>
      <c r="D135" s="11">
        <v>19435.160250000001</v>
      </c>
      <c r="E135" s="11">
        <v>20127.075949999999</v>
      </c>
      <c r="F135" s="11">
        <v>19435.160250000001</v>
      </c>
      <c r="G135" s="11">
        <v>20017.047040000001</v>
      </c>
    </row>
    <row r="136" spans="1:7" x14ac:dyDescent="0.25">
      <c r="A136" s="1" t="s">
        <v>89</v>
      </c>
      <c r="B136" s="1"/>
      <c r="C136" s="12">
        <f>SUM(C133:C135)</f>
        <v>3008618.0289175999</v>
      </c>
      <c r="D136" s="12">
        <f t="shared" ref="D136:G136" si="1">SUM(D133:D135)</f>
        <v>2759767.9003077005</v>
      </c>
      <c r="E136" s="12">
        <f t="shared" si="1"/>
        <v>3008618.0289175999</v>
      </c>
      <c r="F136" s="12">
        <f t="shared" si="1"/>
        <v>2759767.9003077005</v>
      </c>
      <c r="G136" s="12">
        <f t="shared" si="1"/>
        <v>3753971.0435501002</v>
      </c>
    </row>
    <row r="137" spans="1:7" x14ac:dyDescent="0.25">
      <c r="A137" s="2" t="s">
        <v>36</v>
      </c>
      <c r="B137" s="2"/>
      <c r="C137" s="11">
        <f>-C134</f>
        <v>-1977388.2569676002</v>
      </c>
      <c r="D137" s="11">
        <f t="shared" ref="D137:G137" si="2">-D134</f>
        <v>-2033165.7341657002</v>
      </c>
      <c r="E137" s="11">
        <f t="shared" si="2"/>
        <v>-1977388.2569676</v>
      </c>
      <c r="F137" s="11">
        <f t="shared" si="2"/>
        <v>-2033165.7341657002</v>
      </c>
      <c r="G137" s="11">
        <f t="shared" si="2"/>
        <v>-2023285.9080701</v>
      </c>
    </row>
    <row r="138" spans="1:7" x14ac:dyDescent="0.25">
      <c r="A138" s="1" t="s">
        <v>90</v>
      </c>
      <c r="B138" s="1"/>
      <c r="C138" s="12">
        <f>SUM(C136:C137)</f>
        <v>1031229.7719499997</v>
      </c>
      <c r="D138" s="12">
        <f t="shared" ref="D138:G138" si="3">SUM(D136:D137)</f>
        <v>726602.16614200035</v>
      </c>
      <c r="E138" s="12">
        <f t="shared" si="3"/>
        <v>1031229.77195</v>
      </c>
      <c r="F138" s="12">
        <f t="shared" si="3"/>
        <v>726602.16614200035</v>
      </c>
      <c r="G138" s="12">
        <f t="shared" si="3"/>
        <v>1730685.1354800002</v>
      </c>
    </row>
    <row r="139" spans="1:7" x14ac:dyDescent="0.25">
      <c r="A139" s="1"/>
      <c r="B139" s="1"/>
      <c r="C139" s="7"/>
      <c r="D139" s="7"/>
      <c r="E139" s="7"/>
      <c r="F139" s="7"/>
      <c r="G139" s="7"/>
    </row>
    <row r="140" spans="1:7" x14ac:dyDescent="0.25">
      <c r="A140" s="3" t="s">
        <v>103</v>
      </c>
      <c r="B140" s="3"/>
      <c r="C140" s="8"/>
      <c r="D140" s="8"/>
      <c r="E140" s="8"/>
      <c r="F140" s="8"/>
      <c r="G140" s="8"/>
    </row>
    <row r="141" spans="1:7" x14ac:dyDescent="0.25">
      <c r="A141" t="s">
        <v>38</v>
      </c>
      <c r="C141" s="10">
        <v>3008618.0289175999</v>
      </c>
      <c r="D141" s="10">
        <v>2759767.9003077005</v>
      </c>
      <c r="E141" s="10">
        <v>3008618.0289175999</v>
      </c>
      <c r="F141" s="10">
        <v>2759767.9003077005</v>
      </c>
      <c r="G141" s="10">
        <v>3753971.0435501002</v>
      </c>
    </row>
    <row r="142" spans="1:7" x14ac:dyDescent="0.25">
      <c r="A142" s="2" t="s">
        <v>46</v>
      </c>
      <c r="B142" s="2"/>
      <c r="C142" s="11">
        <v>-406478.71890959999</v>
      </c>
      <c r="D142" s="11">
        <v>-22872.784172299998</v>
      </c>
      <c r="E142" s="11">
        <v>-406478.71890959999</v>
      </c>
      <c r="F142" s="11">
        <v>-22872.784172299998</v>
      </c>
      <c r="G142" s="11">
        <v>-20076.581891900005</v>
      </c>
    </row>
    <row r="143" spans="1:7" x14ac:dyDescent="0.25">
      <c r="A143" s="1" t="s">
        <v>100</v>
      </c>
      <c r="B143" s="1"/>
      <c r="C143" s="12">
        <f>SUM(C141:C142)</f>
        <v>2602139.3100080001</v>
      </c>
      <c r="D143" s="12">
        <f t="shared" ref="D143:G143" si="4">SUM(D141:D142)</f>
        <v>2736895.1161354007</v>
      </c>
      <c r="E143" s="12">
        <f t="shared" si="4"/>
        <v>2602139.3100080001</v>
      </c>
      <c r="F143" s="12">
        <f t="shared" si="4"/>
        <v>2736895.1161354007</v>
      </c>
      <c r="G143" s="12">
        <f t="shared" si="4"/>
        <v>3733894.4616582002</v>
      </c>
    </row>
    <row r="144" spans="1:7" x14ac:dyDescent="0.25">
      <c r="A144" s="2" t="s">
        <v>36</v>
      </c>
      <c r="B144" s="2"/>
      <c r="C144" s="11">
        <f>C137</f>
        <v>-1977388.2569676002</v>
      </c>
      <c r="D144" s="11">
        <f t="shared" ref="D144:G144" si="5">D137</f>
        <v>-2033165.7341657002</v>
      </c>
      <c r="E144" s="11">
        <f t="shared" si="5"/>
        <v>-1977388.2569676</v>
      </c>
      <c r="F144" s="11">
        <f t="shared" si="5"/>
        <v>-2033165.7341657002</v>
      </c>
      <c r="G144" s="11">
        <f t="shared" si="5"/>
        <v>-2023285.9080701</v>
      </c>
    </row>
    <row r="145" spans="1:7" x14ac:dyDescent="0.25">
      <c r="A145" s="1" t="s">
        <v>104</v>
      </c>
      <c r="B145" s="1"/>
      <c r="C145" s="12">
        <f>SUM(C143:C144)</f>
        <v>624751.05304039991</v>
      </c>
      <c r="D145" s="12">
        <f t="shared" ref="D145:G145" si="6">SUM(D143:D144)</f>
        <v>703729.38196970057</v>
      </c>
      <c r="E145" s="12">
        <f t="shared" si="6"/>
        <v>624751.05304040015</v>
      </c>
      <c r="F145" s="12">
        <f t="shared" si="6"/>
        <v>703729.38196970057</v>
      </c>
      <c r="G145" s="12">
        <f t="shared" si="6"/>
        <v>1710608.5535881002</v>
      </c>
    </row>
    <row r="147" spans="1:7" x14ac:dyDescent="0.25">
      <c r="A147" s="3" t="s">
        <v>105</v>
      </c>
      <c r="B147" s="3"/>
      <c r="C147" s="2"/>
      <c r="D147" s="2"/>
      <c r="E147" s="2"/>
      <c r="F147" s="2"/>
      <c r="G147" s="2"/>
    </row>
    <row r="148" spans="1:7" x14ac:dyDescent="0.25">
      <c r="A148" t="s">
        <v>104</v>
      </c>
      <c r="C148" s="10">
        <v>624751.05304039991</v>
      </c>
      <c r="D148" s="10">
        <v>703729.38196970057</v>
      </c>
      <c r="E148" s="10">
        <v>624751.05304040015</v>
      </c>
      <c r="F148" s="10">
        <v>703729.38196970057</v>
      </c>
      <c r="G148" s="10">
        <v>1710608.5535881002</v>
      </c>
    </row>
    <row r="149" spans="1:7" x14ac:dyDescent="0.25">
      <c r="A149" s="2" t="s">
        <v>79</v>
      </c>
      <c r="B149" s="2"/>
      <c r="C149" s="11">
        <v>1219152.5089618007</v>
      </c>
      <c r="D149" s="11">
        <v>1193277.0403730995</v>
      </c>
      <c r="E149" s="11">
        <v>1219152.5089618007</v>
      </c>
      <c r="F149" s="11">
        <v>1193277.0403730995</v>
      </c>
      <c r="G149" s="11">
        <v>1135145.0287288988</v>
      </c>
    </row>
    <row r="150" spans="1:7" x14ac:dyDescent="0.25">
      <c r="A150" s="1" t="s">
        <v>106</v>
      </c>
      <c r="B150" s="1"/>
      <c r="C150" s="17">
        <f t="shared" ref="C150:G150" si="7">C148/C149</f>
        <v>0.51244700597173198</v>
      </c>
      <c r="D150" s="17">
        <f t="shared" si="7"/>
        <v>0.58974517916616154</v>
      </c>
      <c r="E150" s="17">
        <f t="shared" si="7"/>
        <v>0.51244700597173221</v>
      </c>
      <c r="F150" s="17">
        <f t="shared" si="7"/>
        <v>0.58974517916616154</v>
      </c>
      <c r="G150" s="17">
        <f t="shared" si="7"/>
        <v>1.5069515438953101</v>
      </c>
    </row>
    <row r="152" spans="1:7" x14ac:dyDescent="0.25">
      <c r="A152" s="3" t="s">
        <v>84</v>
      </c>
      <c r="B152" s="3"/>
      <c r="C152" s="2"/>
      <c r="D152" s="2"/>
      <c r="E152" s="2"/>
      <c r="F152" s="2"/>
      <c r="G152" s="2"/>
    </row>
    <row r="153" spans="1:7" x14ac:dyDescent="0.25">
      <c r="A153" t="s">
        <v>40</v>
      </c>
      <c r="C153" s="13">
        <v>4330435.8630820997</v>
      </c>
      <c r="D153" s="13">
        <v>3925933.2713294015</v>
      </c>
      <c r="E153" s="13">
        <v>4330435.8630821044</v>
      </c>
      <c r="F153" s="13">
        <v>3925933.2713294001</v>
      </c>
      <c r="G153" s="13">
        <v>3963105.1129653999</v>
      </c>
    </row>
    <row r="154" spans="1:7" x14ac:dyDescent="0.25">
      <c r="A154" s="2" t="s">
        <v>39</v>
      </c>
      <c r="B154" s="2"/>
      <c r="C154" s="14">
        <v>9422039.9532922003</v>
      </c>
      <c r="D154" s="14">
        <v>8679938.2615689989</v>
      </c>
      <c r="E154" s="14">
        <v>9422039.9532922003</v>
      </c>
      <c r="F154" s="14">
        <v>8679938.2615690026</v>
      </c>
      <c r="G154" s="14">
        <v>8762467.4652753957</v>
      </c>
    </row>
    <row r="155" spans="1:7" x14ac:dyDescent="0.25">
      <c r="A155" s="1" t="s">
        <v>85</v>
      </c>
      <c r="B155" s="1"/>
      <c r="C155" s="12">
        <f t="shared" ref="C155:G155" si="8">C153/C154*100</f>
        <v>45.960703675099374</v>
      </c>
      <c r="D155" s="12">
        <f t="shared" si="8"/>
        <v>45.229967691264932</v>
      </c>
      <c r="E155" s="12">
        <f t="shared" si="8"/>
        <v>45.960703675099424</v>
      </c>
      <c r="F155" s="12">
        <f t="shared" si="8"/>
        <v>45.229967691264896</v>
      </c>
      <c r="G155" s="12">
        <f t="shared" si="8"/>
        <v>45.228186337589364</v>
      </c>
    </row>
    <row r="156" spans="1:7" x14ac:dyDescent="0.25">
      <c r="A156" s="1"/>
      <c r="B156" s="1"/>
      <c r="D156" s="6"/>
      <c r="E156" s="6"/>
      <c r="F156" s="6"/>
      <c r="G156" s="6"/>
    </row>
    <row r="157" spans="1:7" x14ac:dyDescent="0.25">
      <c r="A157" s="3" t="s">
        <v>56</v>
      </c>
      <c r="B157" s="3"/>
      <c r="C157" s="2"/>
      <c r="D157" s="25"/>
      <c r="E157" s="25"/>
      <c r="F157" s="25"/>
      <c r="G157" s="25"/>
    </row>
    <row r="158" spans="1:7" x14ac:dyDescent="0.25">
      <c r="A158" t="s">
        <v>40</v>
      </c>
      <c r="C158" s="13">
        <v>4330435.8630820997</v>
      </c>
      <c r="D158" s="13">
        <v>3925933.2713294015</v>
      </c>
      <c r="E158" s="13">
        <v>4330435.8630821044</v>
      </c>
      <c r="F158" s="13">
        <v>3925933.2713294001</v>
      </c>
      <c r="G158" s="13">
        <v>3963105.1129653999</v>
      </c>
    </row>
    <row r="159" spans="1:7" x14ac:dyDescent="0.25">
      <c r="A159" s="2" t="s">
        <v>86</v>
      </c>
      <c r="B159" s="2"/>
      <c r="C159" s="14">
        <v>83736.207446999848</v>
      </c>
      <c r="D159" s="14">
        <v>75777.052433099598</v>
      </c>
      <c r="E159" s="14">
        <v>83736.207446997985</v>
      </c>
      <c r="F159" s="14">
        <v>75777.052433100529</v>
      </c>
      <c r="G159" s="14">
        <v>79789.286067198496</v>
      </c>
    </row>
    <row r="160" spans="1:7" x14ac:dyDescent="0.25">
      <c r="A160" s="9" t="s">
        <v>41</v>
      </c>
      <c r="B160" s="9"/>
      <c r="C160" s="18">
        <f>SUM(C158:C159)</f>
        <v>4414172.0705290996</v>
      </c>
      <c r="D160" s="18">
        <f t="shared" ref="D160:G160" si="9">SUM(D158:D159)</f>
        <v>4001710.3237625011</v>
      </c>
      <c r="E160" s="18">
        <f t="shared" si="9"/>
        <v>4414172.0705291023</v>
      </c>
      <c r="F160" s="18">
        <f t="shared" si="9"/>
        <v>4001710.3237625007</v>
      </c>
      <c r="G160" s="18">
        <f t="shared" si="9"/>
        <v>4042894.3990325984</v>
      </c>
    </row>
    <row r="161" spans="1:7" x14ac:dyDescent="0.25">
      <c r="A161" t="s">
        <v>39</v>
      </c>
      <c r="C161" s="13">
        <f>C154</f>
        <v>9422039.9532922003</v>
      </c>
      <c r="D161" s="13">
        <f t="shared" ref="D161:G161" si="10">D154</f>
        <v>8679938.2615689989</v>
      </c>
      <c r="E161" s="13">
        <f t="shared" si="10"/>
        <v>9422039.9532922003</v>
      </c>
      <c r="F161" s="13">
        <f t="shared" si="10"/>
        <v>8679938.2615690026</v>
      </c>
      <c r="G161" s="13">
        <f t="shared" si="10"/>
        <v>8762467.4652753957</v>
      </c>
    </row>
    <row r="162" spans="1:7" x14ac:dyDescent="0.25">
      <c r="A162" s="2" t="s">
        <v>86</v>
      </c>
      <c r="B162" s="2"/>
      <c r="C162" s="14">
        <v>-1893652.0478169005</v>
      </c>
      <c r="D162" s="14">
        <v>-1957388.6817298969</v>
      </c>
      <c r="E162" s="14">
        <v>-1893652.049516499</v>
      </c>
      <c r="F162" s="14">
        <v>-1957388.6817298988</v>
      </c>
      <c r="G162" s="14">
        <v>-1943496.6219994966</v>
      </c>
    </row>
    <row r="163" spans="1:7" x14ac:dyDescent="0.25">
      <c r="A163" s="9" t="s">
        <v>42</v>
      </c>
      <c r="B163" s="9"/>
      <c r="C163" s="14">
        <f>SUM(C161:C162)</f>
        <v>7528387.9054752998</v>
      </c>
      <c r="D163" s="14">
        <f t="shared" ref="D163:G163" si="11">SUM(D161:D162)</f>
        <v>6722549.579839102</v>
      </c>
      <c r="E163" s="14">
        <f t="shared" si="11"/>
        <v>7528387.9037757013</v>
      </c>
      <c r="F163" s="14">
        <f t="shared" si="11"/>
        <v>6722549.5798391039</v>
      </c>
      <c r="G163" s="14">
        <f t="shared" si="11"/>
        <v>6818970.8432758991</v>
      </c>
    </row>
    <row r="164" spans="1:7" x14ac:dyDescent="0.25">
      <c r="A164" s="1" t="s">
        <v>87</v>
      </c>
      <c r="B164" s="1"/>
      <c r="C164" s="12">
        <f t="shared" ref="C164:G164" si="12">C160/C163*100</f>
        <v>58.633695898144786</v>
      </c>
      <c r="D164" s="12">
        <f t="shared" si="12"/>
        <v>59.526676244435791</v>
      </c>
      <c r="E164" s="12">
        <f t="shared" si="12"/>
        <v>58.633695911381892</v>
      </c>
      <c r="F164" s="12">
        <f t="shared" si="12"/>
        <v>59.52667624443577</v>
      </c>
      <c r="G164" s="12">
        <f t="shared" si="12"/>
        <v>59.288923386719652</v>
      </c>
    </row>
  </sheetData>
  <mergeCells count="24">
    <mergeCell ref="A1:G1"/>
    <mergeCell ref="I15:N17"/>
    <mergeCell ref="A3:G3"/>
    <mergeCell ref="A60:A63"/>
    <mergeCell ref="A43:A45"/>
    <mergeCell ref="A48:A51"/>
    <mergeCell ref="A54:A57"/>
    <mergeCell ref="A39:A40"/>
    <mergeCell ref="A13:G18"/>
    <mergeCell ref="A72:G72"/>
    <mergeCell ref="A70:G70"/>
    <mergeCell ref="A71:G71"/>
    <mergeCell ref="A66:A68"/>
    <mergeCell ref="A8:G10"/>
    <mergeCell ref="C23:G25"/>
    <mergeCell ref="A20:A23"/>
    <mergeCell ref="A26:A28"/>
    <mergeCell ref="A31:A36"/>
    <mergeCell ref="C49:G52"/>
    <mergeCell ref="C55:G60"/>
    <mergeCell ref="C63:G68"/>
    <mergeCell ref="C27:G34"/>
    <mergeCell ref="C37:G39"/>
    <mergeCell ref="C42:G46"/>
  </mergeCells>
  <pageMargins left="0.7" right="0.7" top="0.75" bottom="0.75" header="0.3" footer="0.3"/>
  <pageSetup paperSize="9" scale="65" orientation="portrait" verticalDpi="0" r:id="rId1"/>
  <rowBreaks count="2" manualBreakCount="2">
    <brk id="69" max="16383" man="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Brady</dc:creator>
  <cp:lastModifiedBy>Karin Brady</cp:lastModifiedBy>
  <cp:lastPrinted>2025-06-18T09:38:53Z</cp:lastPrinted>
  <dcterms:created xsi:type="dcterms:W3CDTF">2025-06-12T16:42:53Z</dcterms:created>
  <dcterms:modified xsi:type="dcterms:W3CDTF">2026-03-17T10:27:41Z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dbd657-6034-49b1-a39a-984b3099cf61_Enabled">
    <vt:lpwstr>true</vt:lpwstr>
  </property>
  <property fmtid="{D5CDD505-2E9C-101B-9397-08002B2CF9AE}" pid="3" name="MSIP_Label_dddbd657-6034-49b1-a39a-984b3099cf61_SetDate">
    <vt:lpwstr>2025-06-18T19:05:23Z</vt:lpwstr>
  </property>
  <property fmtid="{D5CDD505-2E9C-101B-9397-08002B2CF9AE}" pid="4" name="MSIP_Label_dddbd657-6034-49b1-a39a-984b3099cf61_Method">
    <vt:lpwstr>Privileged</vt:lpwstr>
  </property>
  <property fmtid="{D5CDD505-2E9C-101B-9397-08002B2CF9AE}" pid="5" name="MSIP_Label_dddbd657-6034-49b1-a39a-984b3099cf61_Name">
    <vt:lpwstr>Offentlig</vt:lpwstr>
  </property>
  <property fmtid="{D5CDD505-2E9C-101B-9397-08002B2CF9AE}" pid="6" name="MSIP_Label_dddbd657-6034-49b1-a39a-984b3099cf61_SiteId">
    <vt:lpwstr>a7624529-7b6f-4d90-9c8a-3832ae3fdde5</vt:lpwstr>
  </property>
  <property fmtid="{D5CDD505-2E9C-101B-9397-08002B2CF9AE}" pid="7" name="MSIP_Label_dddbd657-6034-49b1-a39a-984b3099cf61_ActionId">
    <vt:lpwstr>967f38ea-ddd6-4c6e-9bf8-ed003e394a05</vt:lpwstr>
  </property>
  <property fmtid="{D5CDD505-2E9C-101B-9397-08002B2CF9AE}" pid="8" name="MSIP_Label_dddbd657-6034-49b1-a39a-984b3099cf61_ContentBits">
    <vt:lpwstr>0</vt:lpwstr>
  </property>
  <property fmtid="{D5CDD505-2E9C-101B-9397-08002B2CF9AE}" pid="9" name="MSIP_Label_dddbd657-6034-49b1-a39a-984b3099cf61_Tag">
    <vt:lpwstr>10, 0, 1, 1</vt:lpwstr>
  </property>
</Properties>
</file>