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P:\SKISTAR\Economics Insider\Rapporter\Kvartalsrapporter\Rapporter 2025_26\Q2 2025 26\"/>
    </mc:Choice>
  </mc:AlternateContent>
  <xr:revisionPtr revIDLastSave="0" documentId="13_ncr:1_{00246DAC-A894-4DB1-B9A6-F54160BAC8F7}" xr6:coauthVersionLast="47" xr6:coauthVersionMax="47" xr10:uidLastSave="{00000000-0000-0000-0000-000000000000}"/>
  <bookViews>
    <workbookView xWindow="-120" yWindow="-120" windowWidth="38640" windowHeight="21120" xr2:uid="{6B05D1FA-C39A-4CF6-A2F0-C8997E11AE04}"/>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7" i="1" l="1"/>
  <c r="C108" i="1" s="1"/>
  <c r="C119" i="1"/>
  <c r="C100" i="1"/>
  <c r="C88" i="1" l="1"/>
  <c r="D101" i="1" l="1"/>
  <c r="E101" i="1"/>
  <c r="G101" i="1"/>
  <c r="C101" i="1"/>
  <c r="D100" i="1"/>
  <c r="E100" i="1"/>
  <c r="F100" i="1"/>
  <c r="F101" i="1" s="1"/>
  <c r="G100" i="1"/>
  <c r="D98" i="1"/>
  <c r="E98" i="1"/>
  <c r="F98" i="1"/>
  <c r="G98" i="1"/>
  <c r="C98" i="1"/>
  <c r="D165" i="1" l="1"/>
  <c r="E165" i="1"/>
  <c r="F165" i="1"/>
  <c r="G165" i="1"/>
  <c r="C165" i="1"/>
  <c r="D164" i="1"/>
  <c r="E164" i="1"/>
  <c r="F164" i="1"/>
  <c r="G164" i="1"/>
  <c r="C164" i="1"/>
  <c r="D162" i="1"/>
  <c r="E162" i="1"/>
  <c r="F162" i="1"/>
  <c r="G162" i="1"/>
  <c r="C162" i="1"/>
  <c r="D161" i="1"/>
  <c r="E161" i="1"/>
  <c r="F161" i="1"/>
  <c r="G161" i="1"/>
  <c r="C161" i="1"/>
  <c r="D156" i="1"/>
  <c r="E156" i="1"/>
  <c r="F156" i="1"/>
  <c r="G156" i="1"/>
  <c r="C156" i="1"/>
  <c r="D151" i="1"/>
  <c r="E151" i="1"/>
  <c r="F151" i="1"/>
  <c r="G151" i="1"/>
  <c r="C151" i="1"/>
  <c r="D146" i="1"/>
  <c r="E146" i="1"/>
  <c r="F146" i="1"/>
  <c r="G146" i="1"/>
  <c r="C146" i="1"/>
  <c r="D145" i="1"/>
  <c r="E145" i="1"/>
  <c r="F145" i="1"/>
  <c r="G145" i="1"/>
  <c r="C145" i="1"/>
  <c r="D144" i="1"/>
  <c r="E144" i="1"/>
  <c r="F144" i="1"/>
  <c r="G144" i="1"/>
  <c r="C144" i="1"/>
  <c r="D139" i="1"/>
  <c r="E139" i="1"/>
  <c r="F139" i="1"/>
  <c r="G139" i="1"/>
  <c r="C139" i="1"/>
  <c r="D138" i="1"/>
  <c r="E138" i="1"/>
  <c r="F138" i="1"/>
  <c r="G138" i="1"/>
  <c r="C138" i="1"/>
  <c r="D137" i="1"/>
  <c r="E137" i="1"/>
  <c r="F137" i="1"/>
  <c r="G137" i="1"/>
  <c r="C137" i="1"/>
  <c r="D129" i="1"/>
  <c r="E129" i="1"/>
  <c r="F129" i="1"/>
  <c r="G129" i="1"/>
  <c r="C129" i="1"/>
  <c r="D127" i="1"/>
  <c r="E127" i="1"/>
  <c r="F127" i="1"/>
  <c r="G127" i="1"/>
  <c r="C127" i="1"/>
  <c r="D123" i="1"/>
  <c r="E123" i="1"/>
  <c r="F123" i="1"/>
  <c r="G123" i="1"/>
  <c r="C123" i="1"/>
  <c r="D119" i="1"/>
  <c r="E119" i="1"/>
  <c r="F119" i="1"/>
  <c r="G119" i="1"/>
  <c r="D108" i="1"/>
  <c r="E108" i="1"/>
  <c r="F108" i="1"/>
  <c r="G108" i="1"/>
  <c r="D92" i="1"/>
  <c r="E92" i="1"/>
  <c r="F92" i="1"/>
  <c r="G92" i="1"/>
  <c r="D90" i="1"/>
  <c r="E90" i="1"/>
  <c r="F90" i="1"/>
  <c r="G90" i="1"/>
  <c r="C90" i="1"/>
  <c r="C92" i="1" s="1"/>
  <c r="D85" i="1"/>
  <c r="E85" i="1"/>
  <c r="F85" i="1"/>
  <c r="G85" i="1"/>
  <c r="C85" i="1"/>
  <c r="D82" i="1"/>
  <c r="E82" i="1"/>
  <c r="F82" i="1"/>
  <c r="G82" i="1"/>
  <c r="C82" i="1"/>
</calcChain>
</file>

<file path=xl/sharedStrings.xml><?xml version="1.0" encoding="utf-8"?>
<sst xmlns="http://schemas.openxmlformats.org/spreadsheetml/2006/main" count="130" uniqueCount="103">
  <si>
    <t>FINANSIELLA NYCKELTAL</t>
  </si>
  <si>
    <t>3 mån</t>
  </si>
  <si>
    <t>Helår</t>
  </si>
  <si>
    <t>TSEK</t>
  </si>
  <si>
    <t>2024/25</t>
  </si>
  <si>
    <t>Omsättning och resultat</t>
  </si>
  <si>
    <t>Rörelseresultat</t>
  </si>
  <si>
    <t>Periodens resultat</t>
  </si>
  <si>
    <t>Skatt</t>
  </si>
  <si>
    <t>Resultat före skatt (EBT)</t>
  </si>
  <si>
    <t>Finansiella intäkter</t>
  </si>
  <si>
    <t>Finansiella kostnader</t>
  </si>
  <si>
    <t>Rörelseresultat (EBIT)</t>
  </si>
  <si>
    <t xml:space="preserve">Avskrivningar </t>
  </si>
  <si>
    <t xml:space="preserve">EBITDA </t>
  </si>
  <si>
    <t xml:space="preserve">Organisk tillväxt </t>
  </si>
  <si>
    <t>Nettoomsättning innevarande period</t>
  </si>
  <si>
    <t>Justering förvärv</t>
  </si>
  <si>
    <t>Justering valutaeffekt</t>
  </si>
  <si>
    <t>Nettoomsättning föregående år</t>
  </si>
  <si>
    <t>Organisk tillväxt</t>
  </si>
  <si>
    <t>Organisk tillväxt %</t>
  </si>
  <si>
    <t>Lönsamhet</t>
  </si>
  <si>
    <t>Rörelsemarginal</t>
  </si>
  <si>
    <t>Rörelsens intäkter</t>
  </si>
  <si>
    <t>Rörelsemarginal (%)</t>
  </si>
  <si>
    <t>Avkastning på sysselsatt kapital</t>
  </si>
  <si>
    <t>Balansomslutning</t>
  </si>
  <si>
    <t>Ej räntebärande skulder:</t>
  </si>
  <si>
    <t>Derivatinstrument</t>
  </si>
  <si>
    <t>Uppskjutna skatteskulder</t>
  </si>
  <si>
    <t>Leverantörsskulder</t>
  </si>
  <si>
    <t>Skatteskulder</t>
  </si>
  <si>
    <t>Övriga kortfristiga skulder</t>
  </si>
  <si>
    <t>Upplupna kostnader och förutbetalda intäkter</t>
  </si>
  <si>
    <t>Sysselsatt kapital</t>
  </si>
  <si>
    <t>Sysselsatt kapital vid periodens utgång</t>
  </si>
  <si>
    <t>Genomsnittligt sysselsatt kapital</t>
  </si>
  <si>
    <t>Resultat före skatt - rullande 12 mån</t>
  </si>
  <si>
    <t>Finansiella kostnader -  rullande 12 mån</t>
  </si>
  <si>
    <t>Resultat före skatt plus finansiella kostnader - rullande 12 mån</t>
  </si>
  <si>
    <t>Avkastning på sysselsatt kapital (%)</t>
  </si>
  <si>
    <t>Finansiell ställning</t>
  </si>
  <si>
    <t>Skulder till kreditinstitut</t>
  </si>
  <si>
    <t>Leasingskulder enligt IFRS16</t>
  </si>
  <si>
    <t>Avsättningar för pensioner</t>
  </si>
  <si>
    <t xml:space="preserve">Räntebärande skuld </t>
  </si>
  <si>
    <t>Räntebärande skuld</t>
  </si>
  <si>
    <t>Likvida medel</t>
  </si>
  <si>
    <t>Räntebärande nettoskuld</t>
  </si>
  <si>
    <t xml:space="preserve">Soliditet </t>
  </si>
  <si>
    <t>Eget kapital</t>
  </si>
  <si>
    <t>Soliditet (%)</t>
  </si>
  <si>
    <r>
      <t>Sysselsatt kapital vid periodens ingång</t>
    </r>
    <r>
      <rPr>
        <sz val="11"/>
        <color theme="1"/>
        <rFont val="Aptos Narrow"/>
        <family val="2"/>
        <scheme val="minor"/>
      </rPr>
      <t xml:space="preserve"> - rullande 12 mån</t>
    </r>
  </si>
  <si>
    <t>FINANSIELLA DEFINITIONER</t>
  </si>
  <si>
    <t>Avkastning på sysselsatt kapital, 12 mån</t>
  </si>
  <si>
    <t>Bruttoinvesteringar</t>
  </si>
  <si>
    <t>Nya investeringar samt ersättningsinvesteringar i anläggningstillgångar inklusive rörelseförvärv. Måttet är relevant för att visa den samlade storleken på de investeringar som görs för att bibehålla befintlig kapacitet och skapa tillväxt.</t>
  </si>
  <si>
    <t>Resultat före skatt efter återläggning av finansiella kostnader, de senaste tolv månaderna, i förhållande till genomsnittligt sysselsatt kapital i motsvarande period (summan av sysselsatt kapital vid periodens ingång och slut, delat med två). Måttet visar koncernens lönsamhet i förhållande till externt finansierat kapital och eget kapital.</t>
  </si>
  <si>
    <t>Rörelseresultat efter återläggning av av- och nedskrivningar samt justerat för effekten av IFRS16 Leasing.</t>
  </si>
  <si>
    <t xml:space="preserve">Eget kapital per aktie </t>
  </si>
  <si>
    <t>Eget kapital dividerat med genomsnittligt antal aktier för rapportperioden. Måttet mäter hur mycket eget kapital som är hänförligt till respektive aktie och presenteras för att underlätta investerares analyser och beslut.</t>
  </si>
  <si>
    <t>Räntekostnader, inklusive ränteswappar och exklusive räntekostnad från IFRS 16, dividerat med genomsnittlig räntebärande skuld. Måttet används för att visa räntan som koncernen betalar på sina räntebärande skulder.</t>
  </si>
  <si>
    <t>Nettoinvesteringar</t>
  </si>
  <si>
    <t>Nya investeringar samt ersättningsinvesteringar i anläggningstillgångar inklusive rörelseförvärv, minskat med försäljningar av desamma. Måttet är relevant för att visa den totala summan från koncernens investeringsverksamhet.</t>
  </si>
  <si>
    <t xml:space="preserve">Intäkter justerat för förvärv och valutaeffekter jämfört med samma period föregående år. Ett förvärvat bolag klassificeras som förvärv under den första tolvmånadersperioden efter förvärvsdagen. Först därefter inkluderas bolaget i beräkningen av organisk tillväxt. Måttet används för att mäta underliggande intäktstillväxt. </t>
  </si>
  <si>
    <t>Resultat per aktie efter full utspädning</t>
  </si>
  <si>
    <t>Räntebärande skulder minus likvida medel.</t>
  </si>
  <si>
    <t>Räntebärande skulder minus likvida medel, justerat för effekten av IFRS16 leasingskulder.</t>
  </si>
  <si>
    <t>Räntebärande skulder</t>
  </si>
  <si>
    <t>Korta och långa skulder till kreditinstitut, avsättning för pensioner, leasingskulder samt poster i övriga korta skulder som är räntebärande.</t>
  </si>
  <si>
    <t>Rörelseresultat i förhållande till intäkter. Måttet används för att visa lönsamheten i den operativa verksamheten genom att ange hur stor andel i procent av intäkterna som blir kvar för att täcka räntor och skatt samt ge vinst, efter att företagets kostnader har betalats.</t>
  </si>
  <si>
    <t>Intäkter minskat med kostnader för handelsvaror, personalkostnader, övriga verksamhetskostnader, avskrivningar, samt med tillägg för resultat av joint ventures/intressebolag. Måttet används för att analysera lönsamheten genererad av den operativa verksamheten.</t>
  </si>
  <si>
    <t>Eget kapital i förhållande till balansomslutningen. Måttet används för att analysera finansiell risk och visar hur stor andel av tillgångarna som är finansierade med eget kapital.</t>
  </si>
  <si>
    <t>Eget kapital i förhållande till balansomslutningen, justerat för effekten av IFRS16 Leasing. Måttet används för att analysera finansiell risk och visar hur stor andel av tillgångarna som är finansierade med eget kapital, rensat från IFRS16 Leasingpåverkan.</t>
  </si>
  <si>
    <t>Balansomslutning minskat med ej räntebärande skulder. Måttet visar hur stor del av företagets tillgångar som lånats ut av företagets ägare eller som har lånats ut av långivare.</t>
  </si>
  <si>
    <t>AVSTÄMNINGAR</t>
  </si>
  <si>
    <t>Räntebärande nettoskuld i förhållande till EBITDA de senaste tolv månaderna, exklusive effekten av IFRS16 leasingskulder. Måttet ger en uppskattning av företagets förmåga att minska sin skuld. Den representerar det antal år det skulle ta att betala tillbaka skulden om nettoskuld och EBITDA hålls konstant, utan hänsyn tagen till kassaflöden avseende ränta, skatt och investeringar. Måttet är ett av bolagets finansiella mål och ska över en period inte överstiga 2,5 ggr.</t>
  </si>
  <si>
    <t>Räntebärande nettoskuld inkl. och exkl. IFRS16</t>
  </si>
  <si>
    <t xml:space="preserve">Räntebärande nettoskuld exkl. IFRS16 </t>
  </si>
  <si>
    <t>Räntebärande nettoskuld/EBITDA, exkl. IFRS16, 12 mån</t>
  </si>
  <si>
    <t>EBITDA exkl. IFRS16  - rullande 12 mån</t>
  </si>
  <si>
    <t>Räntebärande nettoskuld/EBITDA, exkl. IFRS16 (ggr)</t>
  </si>
  <si>
    <t>Soliditet exkl. IFRS16</t>
  </si>
  <si>
    <t>Eget kapital exkl. IFRS16</t>
  </si>
  <si>
    <t>Balansomslutning exkl. IFRS16</t>
  </si>
  <si>
    <t>Soliditet exkl. IFRS16 (%)</t>
  </si>
  <si>
    <t>Räntebärande nettoskuld exkl. IFRS16</t>
  </si>
  <si>
    <t xml:space="preserve">EBITDA exkl. IFRS16 </t>
  </si>
  <si>
    <t>Nettoomsättning innevarande period exkl. förvärv och valutaeffekt</t>
  </si>
  <si>
    <t>Räntebärande skuld inkl. och exkl. IFRS16</t>
  </si>
  <si>
    <t>Räntebärande skuld exkl. IFRS16</t>
  </si>
  <si>
    <t>Justering för IFRS16 leasing effekt</t>
  </si>
  <si>
    <t>Genomsnittlig ränta</t>
  </si>
  <si>
    <t>Nyckeltal definierade enligt IFRS</t>
  </si>
  <si>
    <t>Periodens nettoresultat hänförligt till moderbolagets aktieägare dividerat med genomsnittligt antal aktier. Måttet visar hur stor vinst koncernen genererar till sina ägare per aktie. Bolaget har i dagsläget inga konvertibler varför nyckeltalet är identiskt före och efter full utspädning.</t>
  </si>
  <si>
    <t>Nyckeltal ej definierade enligt IFRS</t>
  </si>
  <si>
    <t>Bolaget presenterar vissa finansiella mått i årsredovisningen som inte definieras enligt IFRS. Bolaget anser att dessa mått ger värdefull kompletterande information till investerare och bolagets ledning. Eftersom inte alla företag beräknar finansiella mått på samma sätt, är dessa inte alltid jämförbara med mått som används av andra företag. Dessa finansiella mått ska därför inte ses som en ersättning för mått som definieras enligt IFRS. För avstämning och beräkning av dessa nyckeltal se: https://investor.skistar.com/sv/finansiellt/</t>
  </si>
  <si>
    <t>Kassaflöde från den löpande verksamheten, de senaste tolv månaderna, dividerat med genomsnittligt antal aktier. Måttet används för att investerare enkelt ska kunna analysera hur stort överskott från den löpande verksamheten som genereras per aktie och som kan användas för att finansiera nya investeringar, amorteringar och utdelningar samt bedöma behovet av ny extern finansiering.</t>
  </si>
  <si>
    <t>Kassaflöde från den löpande verksamheten per aktie, 12 mån</t>
  </si>
  <si>
    <t>2025/26</t>
  </si>
  <si>
    <t>NYCKELTAL TILL DELÅRSRAPPORTEN SEPTEMBER 2025 - FEBRUARI 2026</t>
  </si>
  <si>
    <t>6 mån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</si>
</sst>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_ ;\-#,##0\ "/>
    <numFmt numFmtId="165" formatCode="#,##0.00_ ;\-#,##0.00\ "/>
  </numFmts>
  <fonts count="15" x14ac:knownFonts="1">
    <font>
      <sz val="11"/>
      <color theme="1"/>
      <name val="Aptos Narrow"/>
      <family val="2"/>
      <scheme val="minor"/>
    </font>
    <font>
      <sz val="11"/>
      <color theme="1"/>
      <name val="Aptos Narrow"/>
      <family val="2"/>
      <scheme val="minor"/>
    </font>
    <font>
      <b/>
      <sz val="11"/>
      <color theme="1"/>
      <name val="Aptos Narrow"/>
      <family val="2"/>
      <scheme val="minor"/>
    </font>
    <font>
      <sz val="11"/>
      <name val="Aptos Narrow"/>
      <family val="2"/>
      <scheme val="minor"/>
    </font>
    <font>
      <sz val="10"/>
      <name val="Gotham Light"/>
      <family val="3"/>
    </font>
    <font>
      <b/>
      <sz val="10"/>
      <name val="Gotham Light"/>
      <family val="3"/>
    </font>
    <font>
      <sz val="10"/>
      <color theme="1"/>
      <name val="Gotham Light"/>
      <family val="3"/>
    </font>
    <font>
      <b/>
      <sz val="10"/>
      <color theme="1"/>
      <name val="Gotham Light"/>
      <family val="3"/>
    </font>
    <font>
      <sz val="11"/>
      <color theme="9"/>
      <name val="Aptos Narrow"/>
      <family val="2"/>
      <scheme val="minor"/>
    </font>
    <font>
      <i/>
      <sz val="11"/>
      <color theme="1"/>
      <name val="Aptos Narrow"/>
      <family val="2"/>
      <scheme val="minor"/>
    </font>
    <font>
      <b/>
      <sz val="14"/>
      <color theme="1"/>
      <name val="Aptos Narrow"/>
      <family val="2"/>
      <scheme val="minor"/>
    </font>
    <font>
      <sz val="6"/>
      <color rgb="FF000000"/>
      <name val="ITC Caslon 224 Std Book"/>
      <family val="1"/>
    </font>
    <font>
      <b/>
      <sz val="12"/>
      <color theme="1"/>
      <name val="Aptos Narrow"/>
      <family val="2"/>
      <scheme val="minor"/>
    </font>
    <font>
      <b/>
      <sz val="12"/>
      <color rgb="FF000000"/>
      <name val="Calibri"/>
      <family val="2"/>
    </font>
    <font>
      <sz val="12"/>
      <color rgb="FF000000"/>
      <name val="Calibri"/>
      <family val="2"/>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2"/>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35">
    <xf numFmtId="0" fontId="0" fillId="0" borderId="0" xfId="0"/>
    <xf numFmtId="0" fontId="2" fillId="0" borderId="0" xfId="0" applyFont="1"/>
    <xf numFmtId="0" fontId="0" fillId="0" borderId="1" xfId="0" applyBorder="1"/>
    <xf numFmtId="0" fontId="2" fillId="0" borderId="1" xfId="0" applyFont="1" applyBorder="1"/>
    <xf numFmtId="164" fontId="0" fillId="0" borderId="1" xfId="0" applyNumberFormat="1" applyBorder="1"/>
    <xf numFmtId="0" fontId="8" fillId="0" borderId="0" xfId="0" applyFont="1"/>
    <xf numFmtId="164" fontId="4" fillId="0" borderId="0" xfId="1" applyNumberFormat="1" applyFont="1" applyFill="1" applyAlignment="1">
      <alignment vertical="top"/>
    </xf>
    <xf numFmtId="164" fontId="5" fillId="0" borderId="0" xfId="1" applyNumberFormat="1" applyFont="1" applyFill="1" applyAlignment="1">
      <alignment vertical="top"/>
    </xf>
    <xf numFmtId="164" fontId="5" fillId="0" borderId="1" xfId="1" applyNumberFormat="1" applyFont="1" applyFill="1" applyBorder="1" applyAlignment="1">
      <alignment vertical="top"/>
    </xf>
    <xf numFmtId="0" fontId="0" fillId="0" borderId="2" xfId="0" applyBorder="1"/>
    <xf numFmtId="164" fontId="4" fillId="2" borderId="0" xfId="1" applyNumberFormat="1" applyFont="1" applyFill="1" applyAlignment="1">
      <alignment vertical="top"/>
    </xf>
    <xf numFmtId="164" fontId="4" fillId="2" borderId="1" xfId="1" applyNumberFormat="1" applyFont="1" applyFill="1" applyBorder="1" applyAlignment="1">
      <alignment vertical="top"/>
    </xf>
    <xf numFmtId="164" fontId="5" fillId="3" borderId="0" xfId="1" applyNumberFormat="1" applyFont="1" applyFill="1" applyAlignment="1">
      <alignment vertical="top"/>
    </xf>
    <xf numFmtId="164" fontId="6" fillId="2" borderId="0" xfId="1" applyNumberFormat="1" applyFont="1" applyFill="1" applyAlignment="1">
      <alignment vertical="top"/>
    </xf>
    <xf numFmtId="164" fontId="6" fillId="2" borderId="1" xfId="1" applyNumberFormat="1" applyFont="1" applyFill="1" applyBorder="1" applyAlignment="1">
      <alignment vertical="top"/>
    </xf>
    <xf numFmtId="164" fontId="6" fillId="2" borderId="1" xfId="0" applyNumberFormat="1" applyFont="1" applyFill="1" applyBorder="1"/>
    <xf numFmtId="164" fontId="7" fillId="3" borderId="0" xfId="1" applyNumberFormat="1" applyFont="1" applyFill="1" applyAlignment="1">
      <alignment vertical="top"/>
    </xf>
    <xf numFmtId="165" fontId="5" fillId="3" borderId="0" xfId="1" applyNumberFormat="1" applyFont="1" applyFill="1" applyAlignment="1">
      <alignment vertical="top"/>
    </xf>
    <xf numFmtId="164" fontId="6" fillId="2" borderId="2" xfId="1" applyNumberFormat="1" applyFont="1" applyFill="1" applyBorder="1" applyAlignment="1">
      <alignment vertical="top"/>
    </xf>
    <xf numFmtId="0" fontId="9" fillId="0" borderId="0" xfId="0" applyFont="1"/>
    <xf numFmtId="0" fontId="2" fillId="4" borderId="0" xfId="0" applyFont="1" applyFill="1"/>
    <xf numFmtId="0" fontId="2" fillId="4" borderId="0" xfId="0" applyFont="1" applyFill="1" applyAlignment="1">
      <alignment horizontal="right"/>
    </xf>
    <xf numFmtId="0" fontId="11" fillId="0" borderId="0" xfId="0" applyFont="1" applyAlignment="1">
      <alignment horizontal="left" vertical="center" readingOrder="1"/>
    </xf>
    <xf numFmtId="0" fontId="0" fillId="0" borderId="0" xfId="0" applyAlignment="1">
      <alignment horizontal="left" vertical="top" wrapText="1"/>
    </xf>
    <xf numFmtId="0" fontId="0" fillId="0" borderId="0" xfId="0" applyAlignment="1">
      <alignment vertical="top" wrapText="1"/>
    </xf>
    <xf numFmtId="0" fontId="12" fillId="0" borderId="0" xfId="0" applyFont="1"/>
    <xf numFmtId="0" fontId="3" fillId="0" borderId="1" xfId="0" applyFont="1" applyBorder="1"/>
    <xf numFmtId="0" fontId="2" fillId="0" borderId="0" xfId="0" applyFont="1" applyAlignment="1">
      <alignment horizontal="center"/>
    </xf>
    <xf numFmtId="0" fontId="13" fillId="0" borderId="0" xfId="0" applyFont="1" applyAlignment="1">
      <alignment vertical="center"/>
    </xf>
    <xf numFmtId="0" fontId="0" fillId="0" borderId="0" xfId="0" applyAlignment="1">
      <alignment vertical="top"/>
    </xf>
    <xf numFmtId="43" fontId="6" fillId="2" borderId="0" xfId="1" applyFont="1" applyFill="1" applyAlignment="1">
      <alignment horizontal="right" vertical="top"/>
    </xf>
    <xf numFmtId="0" fontId="2" fillId="4" borderId="2" xfId="0" applyFont="1" applyFill="1" applyBorder="1" applyAlignment="1">
      <alignment horizontal="center"/>
    </xf>
    <xf numFmtId="0" fontId="10" fillId="4" borderId="1" xfId="0" applyFont="1" applyFill="1" applyBorder="1" applyAlignment="1">
      <alignment horizontal="center"/>
    </xf>
    <xf numFmtId="0" fontId="0" fillId="0" borderId="0" xfId="0" applyAlignment="1">
      <alignment horizontal="left" vertical="top" wrapText="1"/>
    </xf>
    <xf numFmtId="0" fontId="14" fillId="0" borderId="0" xfId="0" applyFont="1" applyAlignment="1">
      <alignment horizontal="left" vertical="top" wrapText="1"/>
    </xf>
  </cellXfs>
  <cellStyles count="2">
    <cellStyle name="Normal" xfId="0" builtinId="0"/>
    <cellStyle name="Tusental"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F870C-EBB5-44F6-BA67-CE0862FFED68}">
  <dimension ref="A1:G165"/>
  <sheetViews>
    <sheetView showGridLines="0" tabSelected="1" zoomScaleNormal="100" zoomScaleSheetLayoutView="110" workbookViewId="0">
      <selection activeCell="A4" sqref="A4"/>
    </sheetView>
  </sheetViews>
  <sheetFormatPr defaultRowHeight="15" x14ac:dyDescent="0.25"/>
  <cols>
    <col min="1" max="1" width="57.5703125" customWidth="1"/>
    <col min="2" max="2" width="12.42578125" customWidth="1"/>
    <col min="3" max="3" width="14.5703125" customWidth="1"/>
    <col min="4" max="4" width="16.5703125" customWidth="1"/>
    <col min="5" max="5" width="15.42578125" customWidth="1"/>
    <col min="6" max="6" width="14.42578125" customWidth="1"/>
    <col min="7" max="7" width="13.140625" customWidth="1"/>
  </cols>
  <sheetData>
    <row r="1" spans="1:7" ht="18.75" x14ac:dyDescent="0.3">
      <c r="A1" s="32" t="s">
        <v>101</v>
      </c>
      <c r="B1" s="32"/>
      <c r="C1" s="32"/>
      <c r="D1" s="32"/>
      <c r="E1" s="32"/>
      <c r="F1" s="32"/>
      <c r="G1" s="32"/>
    </row>
    <row r="2" spans="1:7" s="24" customFormat="1" x14ac:dyDescent="0.25"/>
    <row r="3" spans="1:7" x14ac:dyDescent="0.25">
      <c r="A3" s="31" t="s">
        <v>54</v>
      </c>
      <c r="B3" s="31"/>
      <c r="C3" s="31"/>
      <c r="D3" s="31"/>
      <c r="E3" s="31"/>
      <c r="F3" s="31"/>
      <c r="G3" s="31"/>
    </row>
    <row r="4" spans="1:7" x14ac:dyDescent="0.25">
      <c r="A4" s="27"/>
      <c r="B4" s="27"/>
      <c r="C4" s="27"/>
      <c r="D4" s="27"/>
      <c r="E4" s="27"/>
      <c r="F4" s="27"/>
      <c r="G4" s="27"/>
    </row>
    <row r="5" spans="1:7" ht="15.75" x14ac:dyDescent="0.25">
      <c r="A5" s="28" t="s">
        <v>94</v>
      </c>
      <c r="B5" s="27"/>
      <c r="C5" s="27"/>
      <c r="D5" s="27"/>
      <c r="E5" s="27"/>
      <c r="F5" s="27"/>
      <c r="G5" s="27"/>
    </row>
    <row r="7" spans="1:7" ht="15" customHeight="1" x14ac:dyDescent="0.25">
      <c r="A7" s="1" t="s">
        <v>66</v>
      </c>
      <c r="D7" s="1"/>
      <c r="E7" s="1"/>
      <c r="F7" s="1"/>
      <c r="G7" s="1"/>
    </row>
    <row r="8" spans="1:7" ht="15" customHeight="1" x14ac:dyDescent="0.25">
      <c r="A8" s="33" t="s">
        <v>95</v>
      </c>
      <c r="B8" s="33"/>
      <c r="C8" s="33"/>
      <c r="D8" s="33"/>
      <c r="E8" s="33"/>
      <c r="F8" s="33"/>
      <c r="G8" s="33"/>
    </row>
    <row r="9" spans="1:7" x14ac:dyDescent="0.25">
      <c r="A9" s="33"/>
      <c r="B9" s="33"/>
      <c r="C9" s="33"/>
      <c r="D9" s="33"/>
      <c r="E9" s="33"/>
      <c r="F9" s="33"/>
      <c r="G9" s="33"/>
    </row>
    <row r="10" spans="1:7" x14ac:dyDescent="0.25">
      <c r="A10" s="33"/>
      <c r="B10" s="33"/>
      <c r="C10" s="33"/>
      <c r="D10" s="33"/>
      <c r="E10" s="33"/>
      <c r="F10" s="33"/>
      <c r="G10" s="33"/>
    </row>
    <row r="11" spans="1:7" ht="15.75" x14ac:dyDescent="0.25">
      <c r="A11" s="28" t="s">
        <v>96</v>
      </c>
      <c r="D11" s="1"/>
      <c r="E11" s="1"/>
      <c r="F11" s="1"/>
      <c r="G11" s="1"/>
    </row>
    <row r="12" spans="1:7" ht="15.75" customHeight="1" x14ac:dyDescent="0.25">
      <c r="A12" s="34" t="s">
        <v>97</v>
      </c>
      <c r="B12" s="34"/>
      <c r="C12" s="34"/>
      <c r="D12" s="34"/>
      <c r="E12" s="34"/>
      <c r="F12" s="34"/>
      <c r="G12" s="34"/>
    </row>
    <row r="13" spans="1:7" ht="15.75" customHeight="1" x14ac:dyDescent="0.25">
      <c r="A13" s="34"/>
      <c r="B13" s="34"/>
      <c r="C13" s="34"/>
      <c r="D13" s="34"/>
      <c r="E13" s="34"/>
      <c r="F13" s="34"/>
      <c r="G13" s="34"/>
    </row>
    <row r="14" spans="1:7" ht="15.75" customHeight="1" x14ac:dyDescent="0.25">
      <c r="A14" s="34"/>
      <c r="B14" s="34"/>
      <c r="C14" s="34"/>
      <c r="D14" s="34"/>
      <c r="E14" s="34"/>
      <c r="F14" s="34"/>
      <c r="G14" s="34"/>
    </row>
    <row r="15" spans="1:7" ht="15.75" customHeight="1" x14ac:dyDescent="0.25">
      <c r="A15" s="34"/>
      <c r="B15" s="34"/>
      <c r="C15" s="34"/>
      <c r="D15" s="34"/>
      <c r="E15" s="34"/>
      <c r="F15" s="34"/>
      <c r="G15" s="34"/>
    </row>
    <row r="16" spans="1:7" ht="15" customHeight="1" x14ac:dyDescent="0.25">
      <c r="A16" s="23"/>
      <c r="D16" s="1"/>
      <c r="E16" s="1"/>
      <c r="F16" s="1"/>
      <c r="G16" s="1"/>
    </row>
    <row r="17" spans="1:7" ht="15" customHeight="1" x14ac:dyDescent="0.25">
      <c r="A17" s="1" t="s">
        <v>55</v>
      </c>
    </row>
    <row r="18" spans="1:7" ht="15" customHeight="1" x14ac:dyDescent="0.25">
      <c r="A18" s="33" t="s">
        <v>58</v>
      </c>
    </row>
    <row r="19" spans="1:7" ht="15" customHeight="1" x14ac:dyDescent="0.25">
      <c r="A19" s="33"/>
      <c r="C19" s="24"/>
      <c r="D19" s="24"/>
      <c r="E19" s="24"/>
      <c r="F19" s="24"/>
      <c r="G19" s="24"/>
    </row>
    <row r="20" spans="1:7" x14ac:dyDescent="0.25">
      <c r="A20" s="33"/>
      <c r="C20" s="1" t="s">
        <v>87</v>
      </c>
      <c r="D20" s="24"/>
      <c r="E20" s="24"/>
      <c r="F20" s="24"/>
      <c r="G20" s="24"/>
    </row>
    <row r="21" spans="1:7" x14ac:dyDescent="0.25">
      <c r="A21" s="33"/>
      <c r="C21" s="33" t="s">
        <v>68</v>
      </c>
      <c r="D21" s="33"/>
      <c r="E21" s="33"/>
      <c r="F21" s="33"/>
      <c r="G21" s="33"/>
    </row>
    <row r="22" spans="1:7" ht="15" customHeight="1" x14ac:dyDescent="0.25">
      <c r="A22" s="33"/>
      <c r="C22" s="33"/>
      <c r="D22" s="33"/>
      <c r="E22" s="33"/>
      <c r="F22" s="33"/>
      <c r="G22" s="33"/>
    </row>
    <row r="23" spans="1:7" ht="15" customHeight="1" x14ac:dyDescent="0.25">
      <c r="A23" s="22"/>
      <c r="C23" s="33"/>
      <c r="D23" s="33"/>
      <c r="E23" s="33"/>
      <c r="F23" s="33"/>
      <c r="G23" s="33"/>
    </row>
    <row r="24" spans="1:7" ht="15" customHeight="1" x14ac:dyDescent="0.25">
      <c r="A24" s="1" t="s">
        <v>56</v>
      </c>
      <c r="C24" s="1" t="s">
        <v>80</v>
      </c>
    </row>
    <row r="25" spans="1:7" ht="15" customHeight="1" x14ac:dyDescent="0.25">
      <c r="A25" s="33" t="s">
        <v>57</v>
      </c>
      <c r="C25" s="33" t="s">
        <v>77</v>
      </c>
      <c r="D25" s="33"/>
      <c r="E25" s="33"/>
      <c r="F25" s="33"/>
      <c r="G25" s="33"/>
    </row>
    <row r="26" spans="1:7" x14ac:dyDescent="0.25">
      <c r="A26" s="33"/>
      <c r="C26" s="33"/>
      <c r="D26" s="33"/>
      <c r="E26" s="33"/>
      <c r="F26" s="33"/>
      <c r="G26" s="33"/>
    </row>
    <row r="27" spans="1:7" ht="15" customHeight="1" x14ac:dyDescent="0.25">
      <c r="A27" s="33"/>
      <c r="C27" s="33"/>
      <c r="D27" s="33"/>
      <c r="E27" s="33"/>
      <c r="F27" s="33"/>
      <c r="G27" s="33"/>
    </row>
    <row r="28" spans="1:7" ht="15" customHeight="1" x14ac:dyDescent="0.25">
      <c r="A28" s="33"/>
      <c r="C28" s="33"/>
      <c r="D28" s="33"/>
      <c r="E28" s="33"/>
      <c r="F28" s="33"/>
      <c r="G28" s="33"/>
    </row>
    <row r="29" spans="1:7" ht="15" customHeight="1" x14ac:dyDescent="0.25">
      <c r="C29" s="33"/>
      <c r="D29" s="33"/>
      <c r="E29" s="33"/>
      <c r="F29" s="33"/>
      <c r="G29" s="33"/>
    </row>
    <row r="30" spans="1:7" ht="15" customHeight="1" x14ac:dyDescent="0.25">
      <c r="A30" s="1" t="s">
        <v>88</v>
      </c>
      <c r="C30" s="33"/>
      <c r="D30" s="33"/>
      <c r="E30" s="33"/>
      <c r="F30" s="33"/>
      <c r="G30" s="33"/>
    </row>
    <row r="31" spans="1:7" ht="15" customHeight="1" x14ac:dyDescent="0.25">
      <c r="A31" s="33" t="s">
        <v>59</v>
      </c>
      <c r="C31" s="33"/>
      <c r="D31" s="33"/>
      <c r="E31" s="33"/>
      <c r="F31" s="33"/>
      <c r="G31" s="33"/>
    </row>
    <row r="32" spans="1:7" ht="15" customHeight="1" x14ac:dyDescent="0.25">
      <c r="A32" s="33"/>
      <c r="C32" s="33"/>
      <c r="D32" s="33"/>
      <c r="E32" s="33"/>
      <c r="F32" s="33"/>
      <c r="G32" s="33"/>
    </row>
    <row r="33" spans="1:7" ht="15" customHeight="1" x14ac:dyDescent="0.25"/>
    <row r="34" spans="1:7" ht="15" customHeight="1" x14ac:dyDescent="0.25">
      <c r="A34" s="1" t="s">
        <v>60</v>
      </c>
      <c r="C34" s="1" t="s">
        <v>69</v>
      </c>
      <c r="G34" s="24"/>
    </row>
    <row r="35" spans="1:7" ht="15" customHeight="1" x14ac:dyDescent="0.25">
      <c r="A35" s="33" t="s">
        <v>61</v>
      </c>
      <c r="C35" s="33" t="s">
        <v>70</v>
      </c>
      <c r="D35" s="33"/>
      <c r="E35" s="33"/>
      <c r="F35" s="33"/>
      <c r="G35" s="33"/>
    </row>
    <row r="36" spans="1:7" ht="15" customHeight="1" x14ac:dyDescent="0.25">
      <c r="A36" s="33"/>
      <c r="C36" s="33"/>
      <c r="D36" s="33"/>
      <c r="E36" s="33"/>
      <c r="F36" s="33"/>
      <c r="G36" s="33"/>
    </row>
    <row r="37" spans="1:7" ht="15" customHeight="1" x14ac:dyDescent="0.25">
      <c r="A37" s="33"/>
      <c r="C37" s="33"/>
      <c r="D37" s="33"/>
      <c r="E37" s="33"/>
      <c r="F37" s="33"/>
      <c r="G37" s="33"/>
    </row>
    <row r="38" spans="1:7" ht="15" customHeight="1" x14ac:dyDescent="0.25">
      <c r="A38" s="33"/>
      <c r="C38" s="29"/>
      <c r="D38" s="29"/>
      <c r="E38" s="29"/>
      <c r="F38" s="29"/>
      <c r="G38" s="29"/>
    </row>
    <row r="39" spans="1:7" ht="15" customHeight="1" x14ac:dyDescent="0.25">
      <c r="C39" s="1" t="s">
        <v>23</v>
      </c>
      <c r="G39" s="24"/>
    </row>
    <row r="40" spans="1:7" ht="15" customHeight="1" x14ac:dyDescent="0.25">
      <c r="A40" s="1" t="s">
        <v>93</v>
      </c>
      <c r="C40" s="33" t="s">
        <v>71</v>
      </c>
      <c r="D40" s="33"/>
      <c r="E40" s="33"/>
      <c r="F40" s="33"/>
      <c r="G40" s="33"/>
    </row>
    <row r="41" spans="1:7" ht="15" customHeight="1" x14ac:dyDescent="0.25">
      <c r="A41" s="33" t="s">
        <v>62</v>
      </c>
      <c r="C41" s="33"/>
      <c r="D41" s="33"/>
      <c r="E41" s="33"/>
      <c r="F41" s="33"/>
      <c r="G41" s="33"/>
    </row>
    <row r="42" spans="1:7" ht="15" customHeight="1" x14ac:dyDescent="0.25">
      <c r="A42" s="33"/>
      <c r="C42" s="33"/>
      <c r="D42" s="33"/>
      <c r="E42" s="33"/>
      <c r="F42" s="33"/>
      <c r="G42" s="33"/>
    </row>
    <row r="43" spans="1:7" ht="15" customHeight="1" x14ac:dyDescent="0.25">
      <c r="A43" s="33"/>
      <c r="C43" s="33"/>
      <c r="D43" s="33"/>
      <c r="E43" s="33"/>
      <c r="F43" s="33"/>
      <c r="G43" s="33"/>
    </row>
    <row r="44" spans="1:7" ht="15" customHeight="1" x14ac:dyDescent="0.25">
      <c r="A44" s="33"/>
      <c r="C44" s="33"/>
      <c r="D44" s="33"/>
      <c r="E44" s="33"/>
      <c r="F44" s="33"/>
      <c r="G44" s="33"/>
    </row>
    <row r="45" spans="1:7" ht="15" customHeight="1" x14ac:dyDescent="0.25">
      <c r="C45" s="24"/>
      <c r="D45" s="24"/>
      <c r="E45" s="24"/>
      <c r="F45" s="24"/>
      <c r="G45" s="24"/>
    </row>
    <row r="46" spans="1:7" ht="15" customHeight="1" x14ac:dyDescent="0.25">
      <c r="A46" s="1" t="s">
        <v>99</v>
      </c>
      <c r="C46" s="1" t="s">
        <v>12</v>
      </c>
      <c r="G46" s="24"/>
    </row>
    <row r="47" spans="1:7" ht="15" customHeight="1" x14ac:dyDescent="0.25">
      <c r="A47" s="33" t="s">
        <v>98</v>
      </c>
      <c r="C47" s="33" t="s">
        <v>72</v>
      </c>
      <c r="D47" s="33"/>
      <c r="E47" s="33"/>
      <c r="F47" s="33"/>
      <c r="G47" s="33"/>
    </row>
    <row r="48" spans="1:7" x14ac:dyDescent="0.25">
      <c r="A48" s="33"/>
      <c r="C48" s="33"/>
      <c r="D48" s="33"/>
      <c r="E48" s="33"/>
      <c r="F48" s="33"/>
      <c r="G48" s="33"/>
    </row>
    <row r="49" spans="1:7" ht="15" customHeight="1" x14ac:dyDescent="0.25">
      <c r="A49" s="33"/>
      <c r="C49" s="33"/>
      <c r="D49" s="33"/>
      <c r="E49" s="33"/>
      <c r="F49" s="33"/>
      <c r="G49" s="33"/>
    </row>
    <row r="50" spans="1:7" x14ac:dyDescent="0.25">
      <c r="A50" s="33"/>
      <c r="C50" s="33"/>
      <c r="D50" s="33"/>
      <c r="E50" s="33"/>
      <c r="F50" s="33"/>
      <c r="G50" s="33"/>
    </row>
    <row r="51" spans="1:7" ht="15" customHeight="1" x14ac:dyDescent="0.25">
      <c r="A51" s="33"/>
      <c r="C51" s="33"/>
      <c r="D51" s="33"/>
      <c r="E51" s="33"/>
      <c r="F51" s="33"/>
      <c r="G51" s="33"/>
    </row>
    <row r="52" spans="1:7" ht="15" customHeight="1" x14ac:dyDescent="0.25">
      <c r="A52" s="33"/>
      <c r="G52" s="24"/>
    </row>
    <row r="53" spans="1:7" ht="15" customHeight="1" x14ac:dyDescent="0.25">
      <c r="A53" s="23"/>
      <c r="C53" s="1" t="s">
        <v>50</v>
      </c>
      <c r="G53" s="24"/>
    </row>
    <row r="54" spans="1:7" ht="15" customHeight="1" x14ac:dyDescent="0.25">
      <c r="A54" s="1" t="s">
        <v>63</v>
      </c>
      <c r="C54" s="33" t="s">
        <v>73</v>
      </c>
      <c r="D54" s="33"/>
      <c r="E54" s="33"/>
      <c r="F54" s="33"/>
      <c r="G54" s="33"/>
    </row>
    <row r="55" spans="1:7" ht="15" customHeight="1" x14ac:dyDescent="0.25">
      <c r="A55" s="33" t="s">
        <v>64</v>
      </c>
      <c r="C55" s="33"/>
      <c r="D55" s="33"/>
      <c r="E55" s="33"/>
      <c r="F55" s="33"/>
      <c r="G55" s="33"/>
    </row>
    <row r="56" spans="1:7" ht="15" customHeight="1" x14ac:dyDescent="0.25">
      <c r="A56" s="33"/>
      <c r="C56" s="33"/>
      <c r="D56" s="33"/>
      <c r="E56" s="33"/>
      <c r="F56" s="33"/>
      <c r="G56" s="33"/>
    </row>
    <row r="57" spans="1:7" ht="15" customHeight="1" x14ac:dyDescent="0.25">
      <c r="A57" s="33"/>
      <c r="G57" s="24"/>
    </row>
    <row r="58" spans="1:7" ht="15" customHeight="1" x14ac:dyDescent="0.25">
      <c r="A58" s="33"/>
      <c r="C58" s="1" t="s">
        <v>83</v>
      </c>
      <c r="G58" s="24"/>
    </row>
    <row r="59" spans="1:7" ht="15" customHeight="1" x14ac:dyDescent="0.25">
      <c r="C59" s="33" t="s">
        <v>74</v>
      </c>
      <c r="D59" s="33"/>
      <c r="E59" s="33"/>
      <c r="F59" s="33"/>
      <c r="G59" s="33"/>
    </row>
    <row r="60" spans="1:7" x14ac:dyDescent="0.25">
      <c r="A60" s="1" t="s">
        <v>20</v>
      </c>
      <c r="C60" s="33"/>
      <c r="D60" s="33"/>
      <c r="E60" s="33"/>
      <c r="F60" s="33"/>
      <c r="G60" s="33"/>
    </row>
    <row r="61" spans="1:7" ht="15" customHeight="1" x14ac:dyDescent="0.25">
      <c r="A61" s="33" t="s">
        <v>65</v>
      </c>
      <c r="C61" s="33"/>
      <c r="D61" s="33"/>
      <c r="E61" s="33"/>
      <c r="F61" s="33"/>
      <c r="G61" s="33"/>
    </row>
    <row r="62" spans="1:7" x14ac:dyDescent="0.25">
      <c r="A62" s="33"/>
      <c r="C62" s="33"/>
      <c r="D62" s="33"/>
      <c r="E62" s="33"/>
      <c r="F62" s="33"/>
      <c r="G62" s="33"/>
    </row>
    <row r="63" spans="1:7" ht="15" customHeight="1" x14ac:dyDescent="0.25">
      <c r="A63" s="33"/>
      <c r="C63" s="33"/>
      <c r="D63" s="33"/>
      <c r="E63" s="33"/>
      <c r="F63" s="33"/>
      <c r="G63" s="33"/>
    </row>
    <row r="64" spans="1:7" x14ac:dyDescent="0.25">
      <c r="A64" s="33"/>
      <c r="G64" s="24"/>
    </row>
    <row r="65" spans="1:7" x14ac:dyDescent="0.25">
      <c r="A65" s="33"/>
      <c r="C65" s="1" t="s">
        <v>35</v>
      </c>
      <c r="G65" s="24"/>
    </row>
    <row r="66" spans="1:7" ht="15" customHeight="1" x14ac:dyDescent="0.25">
      <c r="A66" s="23"/>
      <c r="C66" s="33" t="s">
        <v>75</v>
      </c>
      <c r="D66" s="33"/>
      <c r="E66" s="33"/>
      <c r="F66" s="33"/>
      <c r="G66" s="33"/>
    </row>
    <row r="67" spans="1:7" x14ac:dyDescent="0.25">
      <c r="A67" s="1" t="s">
        <v>49</v>
      </c>
      <c r="B67" s="24"/>
      <c r="C67" s="33"/>
      <c r="D67" s="33"/>
      <c r="E67" s="33"/>
      <c r="F67" s="33"/>
      <c r="G67" s="33"/>
    </row>
    <row r="68" spans="1:7" ht="15" customHeight="1" x14ac:dyDescent="0.25">
      <c r="A68" s="24" t="s">
        <v>67</v>
      </c>
      <c r="B68" s="24"/>
      <c r="C68" s="33"/>
      <c r="D68" s="33"/>
      <c r="E68" s="33"/>
      <c r="F68" s="33"/>
      <c r="G68" s="33"/>
    </row>
    <row r="69" spans="1:7" x14ac:dyDescent="0.25">
      <c r="C69" s="33"/>
      <c r="D69" s="33"/>
      <c r="E69" s="33"/>
      <c r="F69" s="33"/>
      <c r="G69" s="33"/>
    </row>
    <row r="70" spans="1:7" x14ac:dyDescent="0.25">
      <c r="C70" s="24"/>
      <c r="D70" s="24"/>
      <c r="E70" s="24"/>
      <c r="F70" s="24"/>
      <c r="G70" s="24"/>
    </row>
    <row r="71" spans="1:7" ht="18.75" x14ac:dyDescent="0.3">
      <c r="A71" s="32" t="s">
        <v>101</v>
      </c>
      <c r="B71" s="32"/>
      <c r="C71" s="32"/>
      <c r="D71" s="32"/>
      <c r="E71" s="32"/>
      <c r="F71" s="32"/>
      <c r="G71" s="32"/>
    </row>
    <row r="72" spans="1:7" x14ac:dyDescent="0.25">
      <c r="A72" s="19"/>
      <c r="B72" s="1"/>
      <c r="C72" s="1"/>
      <c r="D72" s="1"/>
      <c r="E72" s="1"/>
      <c r="F72" s="1"/>
      <c r="G72" s="1"/>
    </row>
    <row r="73" spans="1:7" x14ac:dyDescent="0.25">
      <c r="A73" s="31" t="s">
        <v>76</v>
      </c>
      <c r="B73" s="31"/>
      <c r="C73" s="31"/>
      <c r="D73" s="31"/>
      <c r="E73" s="31"/>
      <c r="F73" s="31"/>
      <c r="G73" s="31"/>
    </row>
    <row r="74" spans="1:7" x14ac:dyDescent="0.25">
      <c r="A74" s="20" t="s">
        <v>0</v>
      </c>
      <c r="B74" s="20"/>
      <c r="C74" s="21" t="s">
        <v>1</v>
      </c>
      <c r="D74" s="21" t="s">
        <v>1</v>
      </c>
      <c r="E74" s="21" t="s">
        <v>102</v>
      </c>
      <c r="F74" s="21" t="s">
        <v>102</v>
      </c>
      <c r="G74" s="21" t="s">
        <v>2</v>
      </c>
    </row>
    <row r="75" spans="1:7" x14ac:dyDescent="0.25">
      <c r="A75" s="20" t="s">
        <v>3</v>
      </c>
      <c r="B75" s="20"/>
      <c r="C75" s="21" t="s">
        <v>100</v>
      </c>
      <c r="D75" s="21" t="s">
        <v>4</v>
      </c>
      <c r="E75" s="21" t="s">
        <v>100</v>
      </c>
      <c r="F75" s="21" t="s">
        <v>4</v>
      </c>
      <c r="G75" s="21" t="s">
        <v>4</v>
      </c>
    </row>
    <row r="76" spans="1:7" x14ac:dyDescent="0.25">
      <c r="A76" s="1"/>
      <c r="B76" s="1"/>
      <c r="C76" s="1"/>
      <c r="D76" s="1"/>
      <c r="E76" s="1"/>
      <c r="F76" s="1"/>
      <c r="G76" s="1"/>
    </row>
    <row r="77" spans="1:7" ht="15.75" x14ac:dyDescent="0.25">
      <c r="A77" s="25" t="s">
        <v>5</v>
      </c>
      <c r="B77" s="25"/>
      <c r="C77" s="1"/>
      <c r="D77" s="1"/>
      <c r="E77" s="1"/>
      <c r="F77" s="1"/>
      <c r="G77" s="1"/>
    </row>
    <row r="78" spans="1:7" x14ac:dyDescent="0.25">
      <c r="A78" s="1"/>
      <c r="B78" s="1"/>
      <c r="C78" s="1"/>
      <c r="D78" s="1"/>
      <c r="E78" s="1"/>
      <c r="F78" s="1"/>
      <c r="G78" s="1"/>
    </row>
    <row r="79" spans="1:7" x14ac:dyDescent="0.25">
      <c r="A79" s="3" t="s">
        <v>6</v>
      </c>
      <c r="B79" s="3"/>
      <c r="C79" s="2"/>
      <c r="D79" s="2"/>
      <c r="E79" s="2"/>
      <c r="F79" s="2"/>
      <c r="G79" s="2"/>
    </row>
    <row r="80" spans="1:7" x14ac:dyDescent="0.25">
      <c r="A80" t="s">
        <v>7</v>
      </c>
      <c r="C80" s="10">
        <v>978548.9401299</v>
      </c>
      <c r="D80" s="10">
        <v>927959.0268054998</v>
      </c>
      <c r="E80" s="10">
        <v>583556.98612390016</v>
      </c>
      <c r="F80" s="10">
        <v>515317.18878519948</v>
      </c>
      <c r="G80" s="10">
        <v>552018.52539909992</v>
      </c>
    </row>
    <row r="81" spans="1:7" x14ac:dyDescent="0.25">
      <c r="A81" s="2" t="s">
        <v>8</v>
      </c>
      <c r="B81" s="2"/>
      <c r="C81" s="11">
        <v>260404.77143580001</v>
      </c>
      <c r="D81" s="11">
        <v>256991.2645624</v>
      </c>
      <c r="E81" s="11">
        <v>156663.45774470002</v>
      </c>
      <c r="F81" s="11">
        <v>151580.67728379997</v>
      </c>
      <c r="G81" s="11">
        <v>131812.23126189999</v>
      </c>
    </row>
    <row r="82" spans="1:7" x14ac:dyDescent="0.25">
      <c r="A82" t="s">
        <v>9</v>
      </c>
      <c r="C82" s="10">
        <f>SUM(C80:C81)</f>
        <v>1238953.7115656999</v>
      </c>
      <c r="D82" s="10">
        <f t="shared" ref="D82:G82" si="0">SUM(D80:D81)</f>
        <v>1184950.2913678999</v>
      </c>
      <c r="E82" s="10">
        <f t="shared" si="0"/>
        <v>740220.44386860018</v>
      </c>
      <c r="F82" s="10">
        <f t="shared" si="0"/>
        <v>666897.86606899952</v>
      </c>
      <c r="G82" s="10">
        <f t="shared" si="0"/>
        <v>683830.75666099996</v>
      </c>
    </row>
    <row r="83" spans="1:7" x14ac:dyDescent="0.25">
      <c r="A83" t="s">
        <v>10</v>
      </c>
      <c r="C83" s="10">
        <v>-9376</v>
      </c>
      <c r="D83" s="10">
        <v>-29726</v>
      </c>
      <c r="E83" s="10">
        <v>-16110</v>
      </c>
      <c r="F83" s="10">
        <v>-31178</v>
      </c>
      <c r="G83" s="10">
        <v>-36314</v>
      </c>
    </row>
    <row r="84" spans="1:7" x14ac:dyDescent="0.25">
      <c r="A84" s="2" t="s">
        <v>11</v>
      </c>
      <c r="B84" s="2"/>
      <c r="C84" s="11">
        <v>47279</v>
      </c>
      <c r="D84" s="11">
        <v>44659</v>
      </c>
      <c r="E84" s="11">
        <v>74581</v>
      </c>
      <c r="F84" s="11">
        <v>82405</v>
      </c>
      <c r="G84" s="11">
        <v>137459</v>
      </c>
    </row>
    <row r="85" spans="1:7" x14ac:dyDescent="0.25">
      <c r="A85" s="1" t="s">
        <v>12</v>
      </c>
      <c r="B85" s="1"/>
      <c r="C85" s="12">
        <f>SUM(C82:C84)</f>
        <v>1276856.7115656999</v>
      </c>
      <c r="D85" s="12">
        <f t="shared" ref="D85:G85" si="1">SUM(D82:D84)</f>
        <v>1199883.2913678999</v>
      </c>
      <c r="E85" s="12">
        <f t="shared" si="1"/>
        <v>798691.44386860018</v>
      </c>
      <c r="F85" s="12">
        <f t="shared" si="1"/>
        <v>718124.86606899952</v>
      </c>
      <c r="G85" s="12">
        <f t="shared" si="1"/>
        <v>784975.75666099996</v>
      </c>
    </row>
    <row r="86" spans="1:7" x14ac:dyDescent="0.25">
      <c r="A86" s="1"/>
      <c r="B86" s="1"/>
    </row>
    <row r="87" spans="1:7" x14ac:dyDescent="0.25">
      <c r="A87" s="3" t="s">
        <v>88</v>
      </c>
      <c r="B87" s="3"/>
      <c r="C87" s="2"/>
      <c r="D87" s="2"/>
      <c r="E87" s="2"/>
      <c r="F87" s="2"/>
      <c r="G87" s="2"/>
    </row>
    <row r="88" spans="1:7" x14ac:dyDescent="0.25">
      <c r="A88" t="s">
        <v>12</v>
      </c>
      <c r="C88" s="10">
        <f>1276857.5927771-0.1</f>
        <v>1276857.4927770998</v>
      </c>
      <c r="D88" s="10">
        <v>1199883.4546996001</v>
      </c>
      <c r="E88" s="10">
        <v>798690.51060439961</v>
      </c>
      <c r="F88" s="10">
        <v>718125.21745019977</v>
      </c>
      <c r="G88" s="10">
        <v>784975.78807429993</v>
      </c>
    </row>
    <row r="89" spans="1:7" x14ac:dyDescent="0.25">
      <c r="A89" s="2" t="s">
        <v>13</v>
      </c>
      <c r="B89" s="2"/>
      <c r="C89" s="11">
        <v>146247.44633859998</v>
      </c>
      <c r="D89" s="11">
        <v>138898.31988210001</v>
      </c>
      <c r="E89" s="11">
        <v>285030.24998860003</v>
      </c>
      <c r="F89" s="11">
        <v>271713.35936820001</v>
      </c>
      <c r="G89" s="11">
        <v>559441.86663330009</v>
      </c>
    </row>
    <row r="90" spans="1:7" x14ac:dyDescent="0.25">
      <c r="A90" t="s">
        <v>14</v>
      </c>
      <c r="C90" s="10">
        <f>SUM(C88:C89)</f>
        <v>1423104.9391156998</v>
      </c>
      <c r="D90" s="10">
        <f t="shared" ref="D90:G90" si="2">SUM(D88:D89)</f>
        <v>1338781.7745817001</v>
      </c>
      <c r="E90" s="10">
        <f t="shared" si="2"/>
        <v>1083720.7605929996</v>
      </c>
      <c r="F90" s="10">
        <f t="shared" si="2"/>
        <v>989838.57681839983</v>
      </c>
      <c r="G90" s="10">
        <f t="shared" si="2"/>
        <v>1344417.6547075999</v>
      </c>
    </row>
    <row r="91" spans="1:7" x14ac:dyDescent="0.25">
      <c r="A91" s="2" t="s">
        <v>92</v>
      </c>
      <c r="B91" s="2"/>
      <c r="C91" s="11">
        <v>-55595.026317600161</v>
      </c>
      <c r="D91" s="11">
        <v>-47936.397141600726</v>
      </c>
      <c r="E91" s="11">
        <v>-106040.11640569894</v>
      </c>
      <c r="F91" s="11">
        <v>-96164.412864000187</v>
      </c>
      <c r="G91" s="11">
        <v>-209272.62597869989</v>
      </c>
    </row>
    <row r="92" spans="1:7" x14ac:dyDescent="0.25">
      <c r="A92" s="1" t="s">
        <v>88</v>
      </c>
      <c r="B92" s="1"/>
      <c r="C92" s="12">
        <f>SUM(C90:C91)</f>
        <v>1367509.9127980997</v>
      </c>
      <c r="D92" s="12">
        <f t="shared" ref="D92:G92" si="3">SUM(D90:D91)</f>
        <v>1290845.3774400994</v>
      </c>
      <c r="E92" s="12">
        <f t="shared" si="3"/>
        <v>977680.6441873007</v>
      </c>
      <c r="F92" s="12">
        <f t="shared" si="3"/>
        <v>893674.16395439964</v>
      </c>
      <c r="G92" s="12">
        <f t="shared" si="3"/>
        <v>1135145.0287289</v>
      </c>
    </row>
    <row r="93" spans="1:7" x14ac:dyDescent="0.25">
      <c r="A93" s="1"/>
      <c r="B93" s="1"/>
    </row>
    <row r="94" spans="1:7" x14ac:dyDescent="0.25">
      <c r="A94" s="3" t="s">
        <v>15</v>
      </c>
      <c r="B94" s="3"/>
      <c r="C94" s="2"/>
      <c r="D94" s="2"/>
      <c r="E94" s="2"/>
      <c r="F94" s="2"/>
      <c r="G94" s="2"/>
    </row>
    <row r="95" spans="1:7" x14ac:dyDescent="0.25">
      <c r="A95" t="s">
        <v>16</v>
      </c>
      <c r="C95" s="13">
        <v>2985993.3185067</v>
      </c>
      <c r="D95" s="13">
        <v>2760037.0013622004</v>
      </c>
      <c r="E95" s="13">
        <v>3221624.9377414994</v>
      </c>
      <c r="F95" s="13">
        <v>2972529</v>
      </c>
      <c r="G95" s="13">
        <v>4573787.2084686011</v>
      </c>
    </row>
    <row r="96" spans="1:7" x14ac:dyDescent="0.25">
      <c r="A96" t="s">
        <v>17</v>
      </c>
      <c r="C96" s="13">
        <v>-65754</v>
      </c>
      <c r="D96" s="30">
        <v>0</v>
      </c>
      <c r="E96" s="13">
        <v>-71957</v>
      </c>
      <c r="F96" s="30">
        <v>0</v>
      </c>
      <c r="G96" s="13">
        <v>-4466</v>
      </c>
    </row>
    <row r="97" spans="1:7" x14ac:dyDescent="0.25">
      <c r="A97" s="2" t="s">
        <v>18</v>
      </c>
      <c r="B97" s="2"/>
      <c r="C97" s="14">
        <v>45256</v>
      </c>
      <c r="D97" s="14">
        <v>19940</v>
      </c>
      <c r="E97" s="14">
        <v>47219</v>
      </c>
      <c r="F97" s="14">
        <v>22132</v>
      </c>
      <c r="G97" s="14">
        <v>53087</v>
      </c>
    </row>
    <row r="98" spans="1:7" x14ac:dyDescent="0.25">
      <c r="A98" t="s">
        <v>89</v>
      </c>
      <c r="C98" s="13">
        <f>SUM(C95:C97)</f>
        <v>2965495.3185067</v>
      </c>
      <c r="D98" s="13">
        <f t="shared" ref="D98:G98" si="4">SUM(D95:D97)</f>
        <v>2779977.0013622004</v>
      </c>
      <c r="E98" s="13">
        <f t="shared" si="4"/>
        <v>3196886.9377414994</v>
      </c>
      <c r="F98" s="13">
        <f t="shared" si="4"/>
        <v>2994661</v>
      </c>
      <c r="G98" s="13">
        <f t="shared" si="4"/>
        <v>4622408.2084686011</v>
      </c>
    </row>
    <row r="99" spans="1:7" x14ac:dyDescent="0.25">
      <c r="A99" s="2" t="s">
        <v>19</v>
      </c>
      <c r="B99" s="2"/>
      <c r="C99" s="14">
        <v>2760037.0013622004</v>
      </c>
      <c r="D99" s="14">
        <v>2531308.5</v>
      </c>
      <c r="E99" s="14">
        <v>2972529</v>
      </c>
      <c r="F99" s="14">
        <v>2751478.5</v>
      </c>
      <c r="G99" s="14">
        <v>4443614</v>
      </c>
    </row>
    <row r="100" spans="1:7" x14ac:dyDescent="0.25">
      <c r="A100" s="2" t="s">
        <v>20</v>
      </c>
      <c r="B100" s="2"/>
      <c r="C100" s="15">
        <f>C98-C99</f>
        <v>205458.31714449963</v>
      </c>
      <c r="D100" s="15">
        <f t="shared" ref="D100:G100" si="5">D98-D99</f>
        <v>248668.50136220036</v>
      </c>
      <c r="E100" s="15">
        <f t="shared" si="5"/>
        <v>224357.93774149939</v>
      </c>
      <c r="F100" s="15">
        <f t="shared" si="5"/>
        <v>243182.5</v>
      </c>
      <c r="G100" s="15">
        <f t="shared" si="5"/>
        <v>178794.20846860111</v>
      </c>
    </row>
    <row r="101" spans="1:7" x14ac:dyDescent="0.25">
      <c r="A101" s="1" t="s">
        <v>21</v>
      </c>
      <c r="B101" s="1"/>
      <c r="C101" s="16">
        <f>C100/C99*100</f>
        <v>7.4440421285329457</v>
      </c>
      <c r="D101" s="16">
        <f t="shared" ref="D101:G101" si="6">D100/D99*100</f>
        <v>9.8237137576158879</v>
      </c>
      <c r="E101" s="16">
        <f t="shared" si="6"/>
        <v>7.547712326490319</v>
      </c>
      <c r="F101" s="16">
        <f t="shared" si="6"/>
        <v>8.8382482363572894</v>
      </c>
      <c r="G101" s="16">
        <f t="shared" si="6"/>
        <v>4.0236215042215893</v>
      </c>
    </row>
    <row r="102" spans="1:7" x14ac:dyDescent="0.25">
      <c r="A102" s="1"/>
      <c r="B102" s="1"/>
      <c r="C102" s="5"/>
      <c r="D102" s="5"/>
      <c r="E102" s="5"/>
      <c r="F102" s="5"/>
      <c r="G102" s="5"/>
    </row>
    <row r="103" spans="1:7" ht="15.75" x14ac:dyDescent="0.25">
      <c r="A103" s="25" t="s">
        <v>22</v>
      </c>
      <c r="B103" s="25"/>
    </row>
    <row r="104" spans="1:7" x14ac:dyDescent="0.25">
      <c r="A104" s="1"/>
      <c r="B104" s="1"/>
    </row>
    <row r="105" spans="1:7" x14ac:dyDescent="0.25">
      <c r="A105" s="3" t="s">
        <v>23</v>
      </c>
      <c r="B105" s="3"/>
      <c r="C105" s="2"/>
      <c r="D105" s="2"/>
      <c r="E105" s="2"/>
      <c r="F105" s="2"/>
      <c r="G105" s="4"/>
    </row>
    <row r="106" spans="1:7" x14ac:dyDescent="0.25">
      <c r="A106" t="s">
        <v>24</v>
      </c>
      <c r="C106" s="13">
        <v>2987333.8211138002</v>
      </c>
      <c r="D106" s="13">
        <v>2772800.8318905002</v>
      </c>
      <c r="E106" s="13">
        <v>3227105.7759162998</v>
      </c>
      <c r="F106" s="13">
        <v>2987761.5348363002</v>
      </c>
      <c r="G106" s="13">
        <v>4596239.4755019015</v>
      </c>
    </row>
    <row r="107" spans="1:7" x14ac:dyDescent="0.25">
      <c r="A107" s="2" t="s">
        <v>12</v>
      </c>
      <c r="B107" s="2"/>
      <c r="C107" s="14">
        <f>1276857.5927771-0.1</f>
        <v>1276857.4927770998</v>
      </c>
      <c r="D107" s="14">
        <v>1199883.4546996001</v>
      </c>
      <c r="E107" s="14">
        <v>798691.51060439961</v>
      </c>
      <c r="F107" s="14">
        <v>718125.21745019977</v>
      </c>
      <c r="G107" s="14">
        <v>784975.78807429993</v>
      </c>
    </row>
    <row r="108" spans="1:7" x14ac:dyDescent="0.25">
      <c r="A108" s="1" t="s">
        <v>25</v>
      </c>
      <c r="B108" s="1"/>
      <c r="C108" s="16">
        <f>(C107/C106)*100</f>
        <v>42.742377291501867</v>
      </c>
      <c r="D108" s="16">
        <f t="shared" ref="D108:G108" si="7">(D107/D106)*100</f>
        <v>43.273337229977585</v>
      </c>
      <c r="E108" s="16">
        <f t="shared" si="7"/>
        <v>24.749467977312282</v>
      </c>
      <c r="F108" s="16">
        <f t="shared" si="7"/>
        <v>24.03556003640518</v>
      </c>
      <c r="G108" s="16">
        <f t="shared" si="7"/>
        <v>17.078652934823026</v>
      </c>
    </row>
    <row r="109" spans="1:7" x14ac:dyDescent="0.25">
      <c r="A109" s="1"/>
      <c r="B109" s="1"/>
    </row>
    <row r="110" spans="1:7" x14ac:dyDescent="0.25">
      <c r="A110" s="3" t="s">
        <v>26</v>
      </c>
      <c r="B110" s="3"/>
      <c r="C110" s="2"/>
      <c r="D110" s="2"/>
      <c r="E110" s="2"/>
      <c r="F110" s="2"/>
      <c r="G110" s="2"/>
    </row>
    <row r="111" spans="1:7" x14ac:dyDescent="0.25">
      <c r="A111" t="s">
        <v>27</v>
      </c>
      <c r="C111" s="13">
        <v>9422039.9532922003</v>
      </c>
      <c r="D111" s="13">
        <v>8679938.2615689989</v>
      </c>
      <c r="E111" s="13">
        <v>9422039.9532922003</v>
      </c>
      <c r="F111" s="13">
        <v>8679938.2615690026</v>
      </c>
      <c r="G111" s="13">
        <v>8762467.4652753957</v>
      </c>
    </row>
    <row r="112" spans="1:7" x14ac:dyDescent="0.25">
      <c r="A112" t="s">
        <v>28</v>
      </c>
      <c r="C112" s="13"/>
      <c r="D112" s="13"/>
      <c r="E112" s="13"/>
      <c r="F112" s="13"/>
      <c r="G112" s="13"/>
    </row>
    <row r="113" spans="1:7" x14ac:dyDescent="0.25">
      <c r="A113" t="s">
        <v>29</v>
      </c>
      <c r="C113" s="13">
        <v>-9324.2019999999993</v>
      </c>
      <c r="D113" s="13">
        <v>-13920.812</v>
      </c>
      <c r="E113" s="13">
        <v>-9324.2019999999993</v>
      </c>
      <c r="F113" s="13">
        <v>-13920.812</v>
      </c>
      <c r="G113" s="13">
        <v>-5786.3639999999996</v>
      </c>
    </row>
    <row r="114" spans="1:7" x14ac:dyDescent="0.25">
      <c r="A114" t="s">
        <v>30</v>
      </c>
      <c r="C114" s="13">
        <v>-217257.75705650001</v>
      </c>
      <c r="D114" s="13">
        <v>-224449.8731659</v>
      </c>
      <c r="E114" s="13">
        <v>-217257.75705650001</v>
      </c>
      <c r="F114" s="13">
        <v>-224449.8731659</v>
      </c>
      <c r="G114" s="13">
        <v>-219703.3428327</v>
      </c>
    </row>
    <row r="115" spans="1:7" x14ac:dyDescent="0.25">
      <c r="A115" t="s">
        <v>31</v>
      </c>
      <c r="C115" s="13">
        <v>-383126.21525990003</v>
      </c>
      <c r="D115" s="13">
        <v>-339445.33549490001</v>
      </c>
      <c r="E115" s="13">
        <v>-383126.21525990003</v>
      </c>
      <c r="F115" s="13">
        <v>-339445.33549490001</v>
      </c>
      <c r="G115" s="13">
        <v>-243067.48426329999</v>
      </c>
    </row>
    <row r="116" spans="1:7" x14ac:dyDescent="0.25">
      <c r="A116" t="s">
        <v>32</v>
      </c>
      <c r="C116" s="13">
        <v>-137950.45745359999</v>
      </c>
      <c r="D116" s="13">
        <v>-123434.7880099</v>
      </c>
      <c r="E116" s="13">
        <v>-137950.45745359999</v>
      </c>
      <c r="F116" s="13">
        <v>-123434.7880099</v>
      </c>
      <c r="G116" s="13">
        <v>-62528.184989000001</v>
      </c>
    </row>
    <row r="117" spans="1:7" x14ac:dyDescent="0.25">
      <c r="A117" t="s">
        <v>33</v>
      </c>
      <c r="C117" s="13">
        <v>-800494.48547050008</v>
      </c>
      <c r="D117" s="13">
        <v>-780252.11759090004</v>
      </c>
      <c r="E117" s="13">
        <v>-800494.48547050008</v>
      </c>
      <c r="F117" s="13">
        <v>-780252.11759090004</v>
      </c>
      <c r="G117" s="13">
        <v>-309766.44134979998</v>
      </c>
    </row>
    <row r="118" spans="1:7" x14ac:dyDescent="0.25">
      <c r="A118" s="2" t="s">
        <v>34</v>
      </c>
      <c r="B118" s="2"/>
      <c r="C118" s="14">
        <v>-534832.94235240004</v>
      </c>
      <c r="D118" s="14">
        <v>-512734.16794810002</v>
      </c>
      <c r="E118" s="14">
        <v>-534832.94235240004</v>
      </c>
      <c r="F118" s="14">
        <v>-512734.16794810002</v>
      </c>
      <c r="G118" s="14">
        <v>-204539.49061509999</v>
      </c>
    </row>
    <row r="119" spans="1:7" x14ac:dyDescent="0.25">
      <c r="A119" t="s">
        <v>35</v>
      </c>
      <c r="C119" s="16">
        <f>SUM(C111:C118)</f>
        <v>7339053.8936993005</v>
      </c>
      <c r="D119" s="16">
        <f t="shared" ref="D119:G119" si="8">SUM(D111:D118)</f>
        <v>6685701.167359299</v>
      </c>
      <c r="E119" s="16">
        <f t="shared" si="8"/>
        <v>7339053.8936993005</v>
      </c>
      <c r="F119" s="16">
        <f t="shared" si="8"/>
        <v>6685701.1673593028</v>
      </c>
      <c r="G119" s="16">
        <f t="shared" si="8"/>
        <v>7717076.1572254971</v>
      </c>
    </row>
    <row r="120" spans="1:7" x14ac:dyDescent="0.25">
      <c r="A120" s="1"/>
      <c r="B120" s="1"/>
    </row>
    <row r="121" spans="1:7" x14ac:dyDescent="0.25">
      <c r="A121" t="s">
        <v>53</v>
      </c>
      <c r="C121" s="13">
        <v>6685701.1673593018</v>
      </c>
      <c r="D121" s="13">
        <v>6950848.5894743986</v>
      </c>
      <c r="E121" s="13">
        <v>6685701.1673593018</v>
      </c>
      <c r="F121" s="13">
        <v>6950848.5894743986</v>
      </c>
      <c r="G121" s="13">
        <v>7696467.6978698047</v>
      </c>
    </row>
    <row r="122" spans="1:7" x14ac:dyDescent="0.25">
      <c r="A122" s="2" t="s">
        <v>36</v>
      </c>
      <c r="B122" s="2"/>
      <c r="C122" s="14">
        <v>7339053.8936992977</v>
      </c>
      <c r="D122" s="14">
        <v>6685701.1673593009</v>
      </c>
      <c r="E122" s="14">
        <v>7339053.8936992995</v>
      </c>
      <c r="F122" s="14">
        <v>6685701.1673593055</v>
      </c>
      <c r="G122" s="14">
        <v>7717076.1572255027</v>
      </c>
    </row>
    <row r="123" spans="1:7" x14ac:dyDescent="0.25">
      <c r="A123" t="s">
        <v>37</v>
      </c>
      <c r="C123" s="12">
        <f t="shared" ref="C123:G123" si="9">(C121+C122)/2</f>
        <v>7012377.5305292998</v>
      </c>
      <c r="D123" s="12">
        <f t="shared" si="9"/>
        <v>6818274.8784168493</v>
      </c>
      <c r="E123" s="12">
        <f t="shared" si="9"/>
        <v>7012377.5305293007</v>
      </c>
      <c r="F123" s="12">
        <f t="shared" si="9"/>
        <v>6818274.8784168521</v>
      </c>
      <c r="G123" s="12">
        <f t="shared" si="9"/>
        <v>7706771.9275476541</v>
      </c>
    </row>
    <row r="124" spans="1:7" x14ac:dyDescent="0.25">
      <c r="A124" s="1"/>
      <c r="B124" s="1"/>
    </row>
    <row r="125" spans="1:7" x14ac:dyDescent="0.25">
      <c r="A125" t="s">
        <v>38</v>
      </c>
      <c r="C125" s="13">
        <v>757153.3344606004</v>
      </c>
      <c r="D125" s="13">
        <v>727229.43104629975</v>
      </c>
      <c r="E125" s="13">
        <v>757153.3344606004</v>
      </c>
      <c r="F125" s="13">
        <v>727229.43104629975</v>
      </c>
      <c r="G125" s="13">
        <v>683830.75666099915</v>
      </c>
    </row>
    <row r="126" spans="1:7" x14ac:dyDescent="0.25">
      <c r="A126" s="2" t="s">
        <v>39</v>
      </c>
      <c r="B126" s="2"/>
      <c r="C126" s="14">
        <v>141528.95432630004</v>
      </c>
      <c r="D126" s="14">
        <v>177273.90529850003</v>
      </c>
      <c r="E126" s="14">
        <v>141528.95432630004</v>
      </c>
      <c r="F126" s="14">
        <v>177273.90529850003</v>
      </c>
      <c r="G126" s="14">
        <v>160988.40954159998</v>
      </c>
    </row>
    <row r="127" spans="1:7" x14ac:dyDescent="0.25">
      <c r="A127" t="s">
        <v>40</v>
      </c>
      <c r="C127" s="13">
        <f>SUM(C125:C126)</f>
        <v>898682.28878690046</v>
      </c>
      <c r="D127" s="13">
        <f t="shared" ref="D127:G127" si="10">SUM(D125:D126)</f>
        <v>904503.33634479973</v>
      </c>
      <c r="E127" s="13">
        <f t="shared" si="10"/>
        <v>898682.28878690046</v>
      </c>
      <c r="F127" s="13">
        <f t="shared" si="10"/>
        <v>904503.33634479973</v>
      </c>
      <c r="G127" s="13">
        <f t="shared" si="10"/>
        <v>844819.16620259918</v>
      </c>
    </row>
    <row r="128" spans="1:7" x14ac:dyDescent="0.25">
      <c r="A128" s="2" t="s">
        <v>37</v>
      </c>
      <c r="B128" s="2"/>
      <c r="C128" s="14">
        <v>7012377.5305292998</v>
      </c>
      <c r="D128" s="14">
        <v>6818274.8784168493</v>
      </c>
      <c r="E128" s="14">
        <v>7012377.5305293007</v>
      </c>
      <c r="F128" s="14">
        <v>6818274.8784168521</v>
      </c>
      <c r="G128" s="14">
        <v>7706771.9275476541</v>
      </c>
    </row>
    <row r="129" spans="1:7" x14ac:dyDescent="0.25">
      <c r="A129" s="1" t="s">
        <v>41</v>
      </c>
      <c r="B129" s="1"/>
      <c r="C129" s="12">
        <f>(C127/C128)*100</f>
        <v>12.815657526628735</v>
      </c>
      <c r="D129" s="12">
        <f t="shared" ref="D129:G129" si="11">(D127/D128)*100</f>
        <v>13.265867869422395</v>
      </c>
      <c r="E129" s="12">
        <f t="shared" si="11"/>
        <v>12.815657526628735</v>
      </c>
      <c r="F129" s="12">
        <f t="shared" si="11"/>
        <v>13.26586786942239</v>
      </c>
      <c r="G129" s="12">
        <f t="shared" si="11"/>
        <v>10.962036688575346</v>
      </c>
    </row>
    <row r="130" spans="1:7" x14ac:dyDescent="0.25">
      <c r="A130" s="1"/>
      <c r="B130" s="1"/>
    </row>
    <row r="131" spans="1:7" ht="15.75" x14ac:dyDescent="0.25">
      <c r="A131" s="25" t="s">
        <v>42</v>
      </c>
      <c r="B131" s="25"/>
    </row>
    <row r="132" spans="1:7" x14ac:dyDescent="0.25">
      <c r="A132" s="1"/>
      <c r="B132" s="1"/>
    </row>
    <row r="133" spans="1:7" x14ac:dyDescent="0.25">
      <c r="A133" s="3" t="s">
        <v>90</v>
      </c>
      <c r="B133" s="3"/>
      <c r="C133" s="2"/>
      <c r="D133" s="2"/>
      <c r="E133" s="2"/>
      <c r="F133" s="2"/>
      <c r="G133" s="2"/>
    </row>
    <row r="134" spans="1:7" x14ac:dyDescent="0.25">
      <c r="A134" t="s">
        <v>43</v>
      </c>
      <c r="C134" s="10">
        <v>1011102.696</v>
      </c>
      <c r="D134" s="10">
        <v>707167.00589199993</v>
      </c>
      <c r="E134" s="10">
        <v>1011102.696</v>
      </c>
      <c r="F134" s="10">
        <v>707167.00589199993</v>
      </c>
      <c r="G134" s="10">
        <v>1710668.0884400001</v>
      </c>
    </row>
    <row r="135" spans="1:7" x14ac:dyDescent="0.25">
      <c r="A135" t="s">
        <v>44</v>
      </c>
      <c r="C135" s="10">
        <v>1977388.2569676002</v>
      </c>
      <c r="D135" s="10">
        <v>2033165.7341657002</v>
      </c>
      <c r="E135" s="10">
        <v>1977388.2569676</v>
      </c>
      <c r="F135" s="10">
        <v>2033165.7341657002</v>
      </c>
      <c r="G135" s="10">
        <v>2023285.9080701</v>
      </c>
    </row>
    <row r="136" spans="1:7" x14ac:dyDescent="0.25">
      <c r="A136" s="2" t="s">
        <v>45</v>
      </c>
      <c r="B136" s="2"/>
      <c r="C136" s="11">
        <v>20127.075949999999</v>
      </c>
      <c r="D136" s="11">
        <v>19435.160250000001</v>
      </c>
      <c r="E136" s="11">
        <v>20127.075949999999</v>
      </c>
      <c r="F136" s="11">
        <v>19435.160250000001</v>
      </c>
      <c r="G136" s="11">
        <v>20017.047040000001</v>
      </c>
    </row>
    <row r="137" spans="1:7" x14ac:dyDescent="0.25">
      <c r="A137" s="1" t="s">
        <v>46</v>
      </c>
      <c r="B137" s="1"/>
      <c r="C137" s="12">
        <f>SUM(C134:C136)</f>
        <v>3008618.0289175999</v>
      </c>
      <c r="D137" s="12">
        <f t="shared" ref="D137:G137" si="12">SUM(D134:D136)</f>
        <v>2759767.9003077005</v>
      </c>
      <c r="E137" s="12">
        <f t="shared" si="12"/>
        <v>3008618.0289175999</v>
      </c>
      <c r="F137" s="12">
        <f t="shared" si="12"/>
        <v>2759767.9003077005</v>
      </c>
      <c r="G137" s="12">
        <f t="shared" si="12"/>
        <v>3753971.0435501002</v>
      </c>
    </row>
    <row r="138" spans="1:7" x14ac:dyDescent="0.25">
      <c r="A138" s="2" t="s">
        <v>44</v>
      </c>
      <c r="B138" s="2"/>
      <c r="C138" s="11">
        <f>-C135</f>
        <v>-1977388.2569676002</v>
      </c>
      <c r="D138" s="11">
        <f t="shared" ref="D138:G138" si="13">-D135</f>
        <v>-2033165.7341657002</v>
      </c>
      <c r="E138" s="11">
        <f t="shared" si="13"/>
        <v>-1977388.2569676</v>
      </c>
      <c r="F138" s="11">
        <f t="shared" si="13"/>
        <v>-2033165.7341657002</v>
      </c>
      <c r="G138" s="11">
        <f t="shared" si="13"/>
        <v>-2023285.9080701</v>
      </c>
    </row>
    <row r="139" spans="1:7" x14ac:dyDescent="0.25">
      <c r="A139" s="1" t="s">
        <v>91</v>
      </c>
      <c r="B139" s="1"/>
      <c r="C139" s="12">
        <f>SUM(C137:C138)</f>
        <v>1031229.7719499997</v>
      </c>
      <c r="D139" s="12">
        <f t="shared" ref="D139:G139" si="14">SUM(D137:D138)</f>
        <v>726602.16614200035</v>
      </c>
      <c r="E139" s="12">
        <f t="shared" si="14"/>
        <v>1031229.77195</v>
      </c>
      <c r="F139" s="12">
        <f t="shared" si="14"/>
        <v>726602.16614200035</v>
      </c>
      <c r="G139" s="12">
        <f t="shared" si="14"/>
        <v>1730685.1354800002</v>
      </c>
    </row>
    <row r="140" spans="1:7" x14ac:dyDescent="0.25">
      <c r="A140" s="1"/>
      <c r="B140" s="1"/>
      <c r="C140" s="7"/>
      <c r="D140" s="7"/>
      <c r="E140" s="7"/>
      <c r="F140" s="7"/>
      <c r="G140" s="7"/>
    </row>
    <row r="141" spans="1:7" x14ac:dyDescent="0.25">
      <c r="A141" s="3" t="s">
        <v>78</v>
      </c>
      <c r="B141" s="3"/>
      <c r="C141" s="8"/>
      <c r="D141" s="8"/>
      <c r="E141" s="8"/>
      <c r="F141" s="8"/>
      <c r="G141" s="8"/>
    </row>
    <row r="142" spans="1:7" x14ac:dyDescent="0.25">
      <c r="A142" t="s">
        <v>47</v>
      </c>
      <c r="C142" s="10">
        <v>3008618.0289175999</v>
      </c>
      <c r="D142" s="10">
        <v>2759767.9003077005</v>
      </c>
      <c r="E142" s="10">
        <v>3008618.0289175999</v>
      </c>
      <c r="F142" s="10">
        <v>2759767.9003077005</v>
      </c>
      <c r="G142" s="10">
        <v>3753971.0435501002</v>
      </c>
    </row>
    <row r="143" spans="1:7" x14ac:dyDescent="0.25">
      <c r="A143" s="2" t="s">
        <v>48</v>
      </c>
      <c r="B143" s="2"/>
      <c r="C143" s="11">
        <v>-406478.71890959999</v>
      </c>
      <c r="D143" s="11">
        <v>-22872.784172299998</v>
      </c>
      <c r="E143" s="11">
        <v>-406478.71890959999</v>
      </c>
      <c r="F143" s="11">
        <v>-22872.784172299998</v>
      </c>
      <c r="G143" s="11">
        <v>-20076.581891900005</v>
      </c>
    </row>
    <row r="144" spans="1:7" x14ac:dyDescent="0.25">
      <c r="A144" s="1" t="s">
        <v>49</v>
      </c>
      <c r="B144" s="1"/>
      <c r="C144" s="12">
        <f>SUM(C142:C143)</f>
        <v>2602139.3100080001</v>
      </c>
      <c r="D144" s="12">
        <f t="shared" ref="D144:G144" si="15">SUM(D142:D143)</f>
        <v>2736895.1161354007</v>
      </c>
      <c r="E144" s="12">
        <f t="shared" si="15"/>
        <v>2602139.3100080001</v>
      </c>
      <c r="F144" s="12">
        <f t="shared" si="15"/>
        <v>2736895.1161354007</v>
      </c>
      <c r="G144" s="12">
        <f t="shared" si="15"/>
        <v>3733894.4616582002</v>
      </c>
    </row>
    <row r="145" spans="1:7" x14ac:dyDescent="0.25">
      <c r="A145" s="2" t="s">
        <v>44</v>
      </c>
      <c r="B145" s="2"/>
      <c r="C145" s="11">
        <f>C138</f>
        <v>-1977388.2569676002</v>
      </c>
      <c r="D145" s="11">
        <f t="shared" ref="D145:G145" si="16">D138</f>
        <v>-2033165.7341657002</v>
      </c>
      <c r="E145" s="11">
        <f t="shared" si="16"/>
        <v>-1977388.2569676</v>
      </c>
      <c r="F145" s="11">
        <f t="shared" si="16"/>
        <v>-2033165.7341657002</v>
      </c>
      <c r="G145" s="11">
        <f t="shared" si="16"/>
        <v>-2023285.9080701</v>
      </c>
    </row>
    <row r="146" spans="1:7" x14ac:dyDescent="0.25">
      <c r="A146" s="1" t="s">
        <v>79</v>
      </c>
      <c r="B146" s="1"/>
      <c r="C146" s="12">
        <f>SUM(C144:C145)</f>
        <v>624751.05304039991</v>
      </c>
      <c r="D146" s="12">
        <f t="shared" ref="D146:G146" si="17">SUM(D144:D145)</f>
        <v>703729.38196970057</v>
      </c>
      <c r="E146" s="12">
        <f t="shared" si="17"/>
        <v>624751.05304040015</v>
      </c>
      <c r="F146" s="12">
        <f t="shared" si="17"/>
        <v>703729.38196970057</v>
      </c>
      <c r="G146" s="12">
        <f t="shared" si="17"/>
        <v>1710608.5535881002</v>
      </c>
    </row>
    <row r="148" spans="1:7" x14ac:dyDescent="0.25">
      <c r="A148" s="3" t="s">
        <v>80</v>
      </c>
      <c r="B148" s="3"/>
      <c r="C148" s="2"/>
      <c r="D148" s="2"/>
      <c r="E148" s="2"/>
      <c r="F148" s="2"/>
      <c r="G148" s="2"/>
    </row>
    <row r="149" spans="1:7" x14ac:dyDescent="0.25">
      <c r="A149" t="s">
        <v>79</v>
      </c>
      <c r="C149" s="10">
        <v>624751.05304039991</v>
      </c>
      <c r="D149" s="10">
        <v>703729.38196970057</v>
      </c>
      <c r="E149" s="10">
        <v>624751.05304040015</v>
      </c>
      <c r="F149" s="10">
        <v>703729.38196970057</v>
      </c>
      <c r="G149" s="10">
        <v>1710608.5535881002</v>
      </c>
    </row>
    <row r="150" spans="1:7" x14ac:dyDescent="0.25">
      <c r="A150" s="2" t="s">
        <v>81</v>
      </c>
      <c r="B150" s="2"/>
      <c r="C150" s="11">
        <v>1219152.5089618007</v>
      </c>
      <c r="D150" s="11">
        <v>1193277.0403730995</v>
      </c>
      <c r="E150" s="11">
        <v>1219152.5089618007</v>
      </c>
      <c r="F150" s="11">
        <v>1193277.0403730995</v>
      </c>
      <c r="G150" s="11">
        <v>1135145.0287288988</v>
      </c>
    </row>
    <row r="151" spans="1:7" x14ac:dyDescent="0.25">
      <c r="A151" s="1" t="s">
        <v>82</v>
      </c>
      <c r="B151" s="1"/>
      <c r="C151" s="17">
        <f t="shared" ref="C151:G151" si="18">C149/C150</f>
        <v>0.51244700597173198</v>
      </c>
      <c r="D151" s="17">
        <f t="shared" si="18"/>
        <v>0.58974517916616154</v>
      </c>
      <c r="E151" s="17">
        <f t="shared" si="18"/>
        <v>0.51244700597173221</v>
      </c>
      <c r="F151" s="17">
        <f t="shared" si="18"/>
        <v>0.58974517916616154</v>
      </c>
      <c r="G151" s="17">
        <f t="shared" si="18"/>
        <v>1.5069515438953101</v>
      </c>
    </row>
    <row r="153" spans="1:7" x14ac:dyDescent="0.25">
      <c r="A153" s="3" t="s">
        <v>50</v>
      </c>
      <c r="B153" s="3"/>
      <c r="C153" s="2"/>
      <c r="D153" s="2"/>
      <c r="E153" s="2"/>
      <c r="F153" s="2"/>
      <c r="G153" s="2"/>
    </row>
    <row r="154" spans="1:7" x14ac:dyDescent="0.25">
      <c r="A154" t="s">
        <v>51</v>
      </c>
      <c r="C154" s="13">
        <v>4330435.8630820997</v>
      </c>
      <c r="D154" s="13">
        <v>3925933.2713294015</v>
      </c>
      <c r="E154" s="13">
        <v>4330435.8630821044</v>
      </c>
      <c r="F154" s="13">
        <v>3925933.2713294001</v>
      </c>
      <c r="G154" s="13">
        <v>3963105.1129653999</v>
      </c>
    </row>
    <row r="155" spans="1:7" x14ac:dyDescent="0.25">
      <c r="A155" s="2" t="s">
        <v>27</v>
      </c>
      <c r="B155" s="2"/>
      <c r="C155" s="14">
        <v>9422039.9532922003</v>
      </c>
      <c r="D155" s="14">
        <v>8679938.2615689989</v>
      </c>
      <c r="E155" s="14">
        <v>9422039.9532922003</v>
      </c>
      <c r="F155" s="14">
        <v>8679938.2615690026</v>
      </c>
      <c r="G155" s="14">
        <v>8762467.4652753957</v>
      </c>
    </row>
    <row r="156" spans="1:7" x14ac:dyDescent="0.25">
      <c r="A156" s="1" t="s">
        <v>52</v>
      </c>
      <c r="B156" s="1"/>
      <c r="C156" s="12">
        <f t="shared" ref="C156:G156" si="19">C154/C155*100</f>
        <v>45.960703675099374</v>
      </c>
      <c r="D156" s="12">
        <f t="shared" si="19"/>
        <v>45.229967691264932</v>
      </c>
      <c r="E156" s="12">
        <f t="shared" si="19"/>
        <v>45.960703675099424</v>
      </c>
      <c r="F156" s="12">
        <f t="shared" si="19"/>
        <v>45.229967691264896</v>
      </c>
      <c r="G156" s="12">
        <f t="shared" si="19"/>
        <v>45.228186337589364</v>
      </c>
    </row>
    <row r="157" spans="1:7" x14ac:dyDescent="0.25">
      <c r="A157" s="1"/>
      <c r="B157" s="1"/>
      <c r="D157" s="6"/>
      <c r="E157" s="6"/>
      <c r="F157" s="6"/>
      <c r="G157" s="6"/>
    </row>
    <row r="158" spans="1:7" x14ac:dyDescent="0.25">
      <c r="A158" s="3" t="s">
        <v>83</v>
      </c>
      <c r="B158" s="3"/>
      <c r="C158" s="2"/>
      <c r="D158" s="26"/>
      <c r="E158" s="26"/>
      <c r="F158" s="26"/>
      <c r="G158" s="26"/>
    </row>
    <row r="159" spans="1:7" x14ac:dyDescent="0.25">
      <c r="A159" t="s">
        <v>51</v>
      </c>
      <c r="C159" s="13">
        <v>4330435.8630820997</v>
      </c>
      <c r="D159" s="13">
        <v>3925933.2713294015</v>
      </c>
      <c r="E159" s="13">
        <v>4330435.8630821044</v>
      </c>
      <c r="F159" s="13">
        <v>3925933.2713294001</v>
      </c>
      <c r="G159" s="13">
        <v>3963105.1129653999</v>
      </c>
    </row>
    <row r="160" spans="1:7" x14ac:dyDescent="0.25">
      <c r="A160" s="2" t="s">
        <v>92</v>
      </c>
      <c r="B160" s="2"/>
      <c r="C160" s="14">
        <v>83736.207446999848</v>
      </c>
      <c r="D160" s="14">
        <v>75777.052433099598</v>
      </c>
      <c r="E160" s="14">
        <v>83736.207446997985</v>
      </c>
      <c r="F160" s="14">
        <v>75777.052433100529</v>
      </c>
      <c r="G160" s="14">
        <v>79789.286067198496</v>
      </c>
    </row>
    <row r="161" spans="1:7" x14ac:dyDescent="0.25">
      <c r="A161" s="9" t="s">
        <v>84</v>
      </c>
      <c r="B161" s="9"/>
      <c r="C161" s="18">
        <f>SUM(C159:C160)</f>
        <v>4414172.0705290996</v>
      </c>
      <c r="D161" s="18">
        <f t="shared" ref="D161:G161" si="20">SUM(D159:D160)</f>
        <v>4001710.3237625011</v>
      </c>
      <c r="E161" s="18">
        <f t="shared" si="20"/>
        <v>4414172.0705291023</v>
      </c>
      <c r="F161" s="18">
        <f t="shared" si="20"/>
        <v>4001710.3237625007</v>
      </c>
      <c r="G161" s="18">
        <f t="shared" si="20"/>
        <v>4042894.3990325984</v>
      </c>
    </row>
    <row r="162" spans="1:7" x14ac:dyDescent="0.25">
      <c r="A162" t="s">
        <v>27</v>
      </c>
      <c r="C162" s="13">
        <f>C155</f>
        <v>9422039.9532922003</v>
      </c>
      <c r="D162" s="13">
        <f t="shared" ref="D162:G162" si="21">D155</f>
        <v>8679938.2615689989</v>
      </c>
      <c r="E162" s="13">
        <f t="shared" si="21"/>
        <v>9422039.9532922003</v>
      </c>
      <c r="F162" s="13">
        <f t="shared" si="21"/>
        <v>8679938.2615690026</v>
      </c>
      <c r="G162" s="13">
        <f t="shared" si="21"/>
        <v>8762467.4652753957</v>
      </c>
    </row>
    <row r="163" spans="1:7" x14ac:dyDescent="0.25">
      <c r="A163" s="2" t="s">
        <v>92</v>
      </c>
      <c r="B163" s="2"/>
      <c r="C163" s="14">
        <v>-1893652.0478169005</v>
      </c>
      <c r="D163" s="14">
        <v>-1957388.6817298969</v>
      </c>
      <c r="E163" s="14">
        <v>-1893652.049516499</v>
      </c>
      <c r="F163" s="14">
        <v>-1957388.6817298988</v>
      </c>
      <c r="G163" s="14">
        <v>-1943496.6219994966</v>
      </c>
    </row>
    <row r="164" spans="1:7" x14ac:dyDescent="0.25">
      <c r="A164" s="9" t="s">
        <v>85</v>
      </c>
      <c r="B164" s="9"/>
      <c r="C164" s="14">
        <f>SUM(C162:C163)</f>
        <v>7528387.9054752998</v>
      </c>
      <c r="D164" s="14">
        <f t="shared" ref="D164:G164" si="22">SUM(D162:D163)</f>
        <v>6722549.579839102</v>
      </c>
      <c r="E164" s="14">
        <f t="shared" si="22"/>
        <v>7528387.9037757013</v>
      </c>
      <c r="F164" s="14">
        <f t="shared" si="22"/>
        <v>6722549.5798391039</v>
      </c>
      <c r="G164" s="14">
        <f t="shared" si="22"/>
        <v>6818970.8432758991</v>
      </c>
    </row>
    <row r="165" spans="1:7" x14ac:dyDescent="0.25">
      <c r="A165" s="1" t="s">
        <v>86</v>
      </c>
      <c r="B165" s="1"/>
      <c r="C165" s="12">
        <f t="shared" ref="C165:G165" si="23">C161/C164*100</f>
        <v>58.633695898144786</v>
      </c>
      <c r="D165" s="12">
        <f t="shared" si="23"/>
        <v>59.526676244435791</v>
      </c>
      <c r="E165" s="12">
        <f t="shared" si="23"/>
        <v>58.633695911381892</v>
      </c>
      <c r="F165" s="12">
        <f t="shared" si="23"/>
        <v>59.52667624443577</v>
      </c>
      <c r="G165" s="12">
        <f t="shared" si="23"/>
        <v>59.288923386719652</v>
      </c>
    </row>
  </sheetData>
  <mergeCells count="22">
    <mergeCell ref="A73:G73"/>
    <mergeCell ref="A31:A32"/>
    <mergeCell ref="A55:A58"/>
    <mergeCell ref="A61:A65"/>
    <mergeCell ref="A71:G71"/>
    <mergeCell ref="A47:A52"/>
    <mergeCell ref="C47:G51"/>
    <mergeCell ref="C54:G56"/>
    <mergeCell ref="C59:G63"/>
    <mergeCell ref="C66:G69"/>
    <mergeCell ref="A3:G3"/>
    <mergeCell ref="A1:G1"/>
    <mergeCell ref="A35:A38"/>
    <mergeCell ref="A41:A44"/>
    <mergeCell ref="C25:G32"/>
    <mergeCell ref="C35:G37"/>
    <mergeCell ref="C40:G44"/>
    <mergeCell ref="A12:G15"/>
    <mergeCell ref="A8:G10"/>
    <mergeCell ref="C21:G23"/>
    <mergeCell ref="A18:A22"/>
    <mergeCell ref="A25:A28"/>
  </mergeCells>
  <pageMargins left="0.7" right="0.7" top="0.75" bottom="0.75" header="0.3" footer="0.3"/>
  <pageSetup paperSize="9" scale="61" orientation="portrait" verticalDpi="0" r:id="rId1"/>
  <rowBreaks count="2" manualBreakCount="2">
    <brk id="70" max="5" man="1"/>
    <brk id="13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 Brady</dc:creator>
  <cp:lastModifiedBy>Karin Brady</cp:lastModifiedBy>
  <cp:lastPrinted>2025-06-18T09:39:46Z</cp:lastPrinted>
  <dcterms:created xsi:type="dcterms:W3CDTF">2025-06-12T16:42:53Z</dcterms:created>
  <dcterms:modified xsi:type="dcterms:W3CDTF">2026-03-17T10:28:24Z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dbd657-6034-49b1-a39a-984b3099cf61_Enabled">
    <vt:lpwstr>true</vt:lpwstr>
  </property>
  <property fmtid="{D5CDD505-2E9C-101B-9397-08002B2CF9AE}" pid="3" name="MSIP_Label_dddbd657-6034-49b1-a39a-984b3099cf61_SetDate">
    <vt:lpwstr>2025-06-18T19:04:59Z</vt:lpwstr>
  </property>
  <property fmtid="{D5CDD505-2E9C-101B-9397-08002B2CF9AE}" pid="4" name="MSIP_Label_dddbd657-6034-49b1-a39a-984b3099cf61_Method">
    <vt:lpwstr>Privileged</vt:lpwstr>
  </property>
  <property fmtid="{D5CDD505-2E9C-101B-9397-08002B2CF9AE}" pid="5" name="MSIP_Label_dddbd657-6034-49b1-a39a-984b3099cf61_Name">
    <vt:lpwstr>Offentlig</vt:lpwstr>
  </property>
  <property fmtid="{D5CDD505-2E9C-101B-9397-08002B2CF9AE}" pid="6" name="MSIP_Label_dddbd657-6034-49b1-a39a-984b3099cf61_SiteId">
    <vt:lpwstr>a7624529-7b6f-4d90-9c8a-3832ae3fdde5</vt:lpwstr>
  </property>
  <property fmtid="{D5CDD505-2E9C-101B-9397-08002B2CF9AE}" pid="7" name="MSIP_Label_dddbd657-6034-49b1-a39a-984b3099cf61_ActionId">
    <vt:lpwstr>5910a71d-616f-46fa-914f-b35ec64b60d6</vt:lpwstr>
  </property>
  <property fmtid="{D5CDD505-2E9C-101B-9397-08002B2CF9AE}" pid="8" name="MSIP_Label_dddbd657-6034-49b1-a39a-984b3099cf61_ContentBits">
    <vt:lpwstr>0</vt:lpwstr>
  </property>
  <property fmtid="{D5CDD505-2E9C-101B-9397-08002B2CF9AE}" pid="9" name="MSIP_Label_dddbd657-6034-49b1-a39a-984b3099cf61_Tag">
    <vt:lpwstr>10, 0, 1, 1</vt:lpwstr>
  </property>
</Properties>
</file>